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philgibson/Desktop/BIOL 1134/A1 BIOL 1134 S18/"/>
    </mc:Choice>
  </mc:AlternateContent>
  <bookViews>
    <workbookView xWindow="4800" yWindow="460" windowWidth="29740" windowHeight="14920" xr2:uid="{00000000-000D-0000-FFFF-FFFF00000000}"/>
  </bookViews>
  <sheets>
    <sheet name="ClassData" sheetId="2" r:id="rId1"/>
    <sheet name="t-values" sheetId="1" r:id="rId2"/>
    <sheet name="Example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C7" i="2"/>
  <c r="B7" i="2"/>
  <c r="B6" i="2"/>
  <c r="C6" i="2"/>
  <c r="E12" i="2"/>
  <c r="E2" i="2"/>
  <c r="E3" i="2"/>
  <c r="E4" i="2"/>
  <c r="D2" i="2"/>
  <c r="D3" i="2"/>
  <c r="D4" i="2"/>
  <c r="E8" i="2"/>
  <c r="B13" i="3"/>
  <c r="D2" i="3"/>
  <c r="D3" i="3"/>
  <c r="D4" i="3"/>
  <c r="D5" i="3"/>
  <c r="D6" i="3"/>
  <c r="D7" i="3"/>
  <c r="D8" i="3"/>
  <c r="D9" i="3"/>
  <c r="D10" i="3"/>
  <c r="D11" i="3"/>
  <c r="D15" i="3"/>
  <c r="C13" i="3"/>
  <c r="E2" i="3"/>
  <c r="E3" i="3"/>
  <c r="E4" i="3"/>
  <c r="E5" i="3"/>
  <c r="E6" i="3"/>
  <c r="E7" i="3"/>
  <c r="E8" i="3"/>
  <c r="E9" i="3"/>
  <c r="E10" i="3"/>
  <c r="E11" i="3"/>
  <c r="E15" i="3"/>
  <c r="E22" i="3"/>
  <c r="E18" i="3"/>
  <c r="D14" i="3"/>
  <c r="D16" i="3"/>
  <c r="D17" i="3"/>
  <c r="E14" i="3"/>
  <c r="E16" i="3"/>
  <c r="E17" i="3"/>
  <c r="E19" i="3"/>
  <c r="E20" i="3"/>
  <c r="E21" i="3"/>
  <c r="E16" i="2"/>
  <c r="D10" i="2"/>
  <c r="D11" i="2"/>
  <c r="E10" i="2"/>
  <c r="E11" i="2"/>
  <c r="E13" i="2"/>
  <c r="E14" i="2"/>
  <c r="E15" i="2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</calcChain>
</file>

<file path=xl/sharedStrings.xml><?xml version="1.0" encoding="utf-8"?>
<sst xmlns="http://schemas.openxmlformats.org/spreadsheetml/2006/main" count="50" uniqueCount="42">
  <si>
    <t>Critical Values of t for different alpha levels</t>
  </si>
  <si>
    <t>Degree of Freedom</t>
  </si>
  <si>
    <t>alpha = 0.05</t>
  </si>
  <si>
    <t>alpha = 0.02</t>
  </si>
  <si>
    <t>alpha = 0.01</t>
  </si>
  <si>
    <t>alpha = 0.001</t>
  </si>
  <si>
    <t>Tanks</t>
  </si>
  <si>
    <t>Plants</t>
  </si>
  <si>
    <t>No Plants</t>
  </si>
  <si>
    <r>
      <t>Plants (</t>
    </r>
    <r>
      <rPr>
        <b/>
        <i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- mean </t>
    </r>
    <r>
      <rPr>
        <b/>
        <i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</si>
  <si>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No Plants (</t>
    </r>
    <r>
      <rPr>
        <b/>
        <i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- mean </t>
    </r>
    <r>
      <rPr>
        <b/>
        <i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</si>
  <si>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1 and 2</t>
  </si>
  <si>
    <t>3 and 4</t>
  </si>
  <si>
    <t>5 and 6</t>
  </si>
  <si>
    <t>7 and 8</t>
  </si>
  <si>
    <t>9 and 10</t>
  </si>
  <si>
    <t>11 and 12</t>
  </si>
  <si>
    <t>13 and 14</t>
  </si>
  <si>
    <t>15 and 16</t>
  </si>
  <si>
    <t>17 and 18</t>
  </si>
  <si>
    <t>19 and 20</t>
  </si>
  <si>
    <t>Mean</t>
  </si>
  <si>
    <t>Sum of Squares</t>
  </si>
  <si>
    <t>n</t>
  </si>
  <si>
    <t>Variance</t>
  </si>
  <si>
    <t>Variance/n</t>
  </si>
  <si>
    <t>The difference between two means (positive number)</t>
  </si>
  <si>
    <r>
      <t>Variance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/n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+ Variance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/n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</si>
  <si>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</rPr>
      <t>√(</t>
    </r>
    <r>
      <rPr>
        <sz val="11"/>
        <color theme="1"/>
        <rFont val="Calibri"/>
        <family val="2"/>
        <scheme val="minor"/>
      </rPr>
      <t>Variance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/n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+ Variance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</si>
  <si>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 value (t-obs)</t>
  </si>
  <si>
    <t>degree of freedom</t>
  </si>
  <si>
    <t>Standard Dev.</t>
  </si>
  <si>
    <t>Jar 1</t>
  </si>
  <si>
    <t>Jar 2</t>
  </si>
  <si>
    <t>Jar 3</t>
  </si>
  <si>
    <t>Group 1 (cells/ml)</t>
  </si>
  <si>
    <t>Group 2 (cells/ml)</t>
  </si>
  <si>
    <r>
      <t>Variance</t>
    </r>
    <r>
      <rPr>
        <vertAlign val="subscript"/>
        <sz val="22"/>
        <color theme="1"/>
        <rFont val="Calibri (Body)_x0000_"/>
      </rPr>
      <t>1</t>
    </r>
    <r>
      <rPr>
        <sz val="22"/>
        <color theme="1"/>
        <rFont val="Calibri (Body)_x0000_"/>
      </rPr>
      <t>/n</t>
    </r>
    <r>
      <rPr>
        <vertAlign val="subscript"/>
        <sz val="22"/>
        <color theme="1"/>
        <rFont val="Calibri (Body)_x0000_"/>
      </rPr>
      <t>1</t>
    </r>
    <r>
      <rPr>
        <sz val="22"/>
        <color theme="1"/>
        <rFont val="Calibri (Body)_x0000_"/>
      </rPr>
      <t xml:space="preserve"> + Variance</t>
    </r>
    <r>
      <rPr>
        <vertAlign val="subscript"/>
        <sz val="22"/>
        <color theme="1"/>
        <rFont val="Calibri (Body)_x0000_"/>
      </rPr>
      <t>2</t>
    </r>
    <r>
      <rPr>
        <sz val="22"/>
        <color theme="1"/>
        <rFont val="Calibri (Body)_x0000_"/>
      </rPr>
      <t>/n</t>
    </r>
    <r>
      <rPr>
        <vertAlign val="subscript"/>
        <sz val="22"/>
        <color theme="1"/>
        <rFont val="Calibri (Body)_x0000_"/>
      </rPr>
      <t>2</t>
    </r>
  </si>
  <si>
    <r>
      <t>√(Variance</t>
    </r>
    <r>
      <rPr>
        <vertAlign val="subscript"/>
        <sz val="22"/>
        <color theme="1"/>
        <rFont val="Calibri (Body)_x0000_"/>
      </rPr>
      <t>1</t>
    </r>
    <r>
      <rPr>
        <sz val="22"/>
        <color theme="1"/>
        <rFont val="Calibri (Body)_x0000_"/>
      </rPr>
      <t>/n</t>
    </r>
    <r>
      <rPr>
        <vertAlign val="subscript"/>
        <sz val="22"/>
        <color theme="1"/>
        <rFont val="Calibri (Body)_x0000_"/>
      </rPr>
      <t>1</t>
    </r>
    <r>
      <rPr>
        <sz val="22"/>
        <color theme="1"/>
        <rFont val="Calibri (Body)_x0000_"/>
      </rPr>
      <t xml:space="preserve"> + Variance</t>
    </r>
    <r>
      <rPr>
        <vertAlign val="subscript"/>
        <sz val="22"/>
        <color theme="1"/>
        <rFont val="Calibri (Body)_x0000_"/>
      </rPr>
      <t>2</t>
    </r>
    <r>
      <rPr>
        <sz val="22"/>
        <color theme="1"/>
        <rFont val="Calibri (Body)_x0000_"/>
      </rPr>
      <t>/n</t>
    </r>
    <r>
      <rPr>
        <vertAlign val="subscript"/>
        <sz val="22"/>
        <color theme="1"/>
        <rFont val="Calibri (Body)_x0000_"/>
      </rPr>
      <t>2</t>
    </r>
    <r>
      <rPr>
        <sz val="22"/>
        <color theme="1"/>
        <rFont val="Calibri (Body)_x0000_"/>
      </rPr>
      <t>)</t>
    </r>
  </si>
  <si>
    <t>Sample</t>
  </si>
  <si>
    <r>
      <t>Group1(</t>
    </r>
    <r>
      <rPr>
        <b/>
        <i/>
        <sz val="22"/>
        <color rgb="FFFFFF00"/>
        <rFont val="Calibri"/>
        <family val="2"/>
        <scheme val="minor"/>
      </rPr>
      <t>x</t>
    </r>
    <r>
      <rPr>
        <b/>
        <vertAlign val="subscript"/>
        <sz val="22"/>
        <color rgb="FFFFFF00"/>
        <rFont val="Calibri"/>
        <family val="2"/>
        <scheme val="minor"/>
      </rPr>
      <t>i</t>
    </r>
    <r>
      <rPr>
        <b/>
        <sz val="22"/>
        <color rgb="FFFFFF00"/>
        <rFont val="Calibri"/>
        <family val="2"/>
        <scheme val="minor"/>
      </rPr>
      <t xml:space="preserve"> - mean </t>
    </r>
    <r>
      <rPr>
        <b/>
        <i/>
        <sz val="22"/>
        <color rgb="FFFFFF00"/>
        <rFont val="Calibri"/>
        <family val="2"/>
        <scheme val="minor"/>
      </rPr>
      <t>x</t>
    </r>
    <r>
      <rPr>
        <b/>
        <vertAlign val="subscript"/>
        <sz val="22"/>
        <color rgb="FFFFFF00"/>
        <rFont val="Calibri"/>
        <family val="2"/>
        <scheme val="minor"/>
      </rPr>
      <t>1</t>
    </r>
    <r>
      <rPr>
        <b/>
        <sz val="22"/>
        <color rgb="FFFFFF00"/>
        <rFont val="Calibri"/>
        <family val="2"/>
        <scheme val="minor"/>
      </rPr>
      <t>)</t>
    </r>
    <r>
      <rPr>
        <b/>
        <vertAlign val="superscript"/>
        <sz val="22"/>
        <color rgb="FFFFFF00"/>
        <rFont val="Calibri"/>
        <family val="2"/>
        <scheme val="minor"/>
      </rPr>
      <t>2</t>
    </r>
  </si>
  <si>
    <r>
      <t>Group2 (</t>
    </r>
    <r>
      <rPr>
        <b/>
        <i/>
        <sz val="22"/>
        <color rgb="FFFFFF00"/>
        <rFont val="Calibri"/>
        <family val="2"/>
        <scheme val="minor"/>
      </rPr>
      <t>x</t>
    </r>
    <r>
      <rPr>
        <b/>
        <vertAlign val="subscript"/>
        <sz val="22"/>
        <color rgb="FFFFFF00"/>
        <rFont val="Calibri"/>
        <family val="2"/>
        <scheme val="minor"/>
      </rPr>
      <t>i</t>
    </r>
    <r>
      <rPr>
        <b/>
        <sz val="22"/>
        <color rgb="FFFFFF00"/>
        <rFont val="Calibri"/>
        <family val="2"/>
        <scheme val="minor"/>
      </rPr>
      <t xml:space="preserve"> - mean </t>
    </r>
    <r>
      <rPr>
        <b/>
        <i/>
        <sz val="22"/>
        <color rgb="FFFFFF00"/>
        <rFont val="Calibri"/>
        <family val="2"/>
        <scheme val="minor"/>
      </rPr>
      <t>x</t>
    </r>
    <r>
      <rPr>
        <b/>
        <vertAlign val="subscript"/>
        <sz val="22"/>
        <color rgb="FFFFFF00"/>
        <rFont val="Calibri"/>
        <family val="2"/>
        <scheme val="minor"/>
      </rPr>
      <t>2</t>
    </r>
    <r>
      <rPr>
        <b/>
        <sz val="22"/>
        <color rgb="FFFFFF00"/>
        <rFont val="Calibri"/>
        <family val="2"/>
        <scheme val="minor"/>
      </rPr>
      <t>)</t>
    </r>
    <r>
      <rPr>
        <b/>
        <vertAlign val="superscript"/>
        <sz val="22"/>
        <color rgb="FFFFFF00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</si>
</sst>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1"/>
      <name val="Calibri (Body)_x0000_"/>
    </font>
    <font>
      <vertAlign val="subscript"/>
      <sz val="22"/>
      <color theme="1"/>
      <name val="Calibri (Body)_x0000_"/>
    </font>
    <font>
      <b/>
      <sz val="22"/>
      <color theme="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i/>
      <sz val="22"/>
      <color rgb="FFFFFF00"/>
      <name val="Calibri"/>
      <family val="2"/>
      <scheme val="minor"/>
    </font>
    <font>
      <b/>
      <vertAlign val="subscript"/>
      <sz val="22"/>
      <color rgb="FFFFFF00"/>
      <name val="Calibri"/>
      <family val="2"/>
      <scheme val="minor"/>
    </font>
    <font>
      <b/>
      <vertAlign val="superscript"/>
      <sz val="22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432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0" fillId="3" borderId="0" xfId="0" applyFill="1"/>
    <xf numFmtId="0" fontId="0" fillId="0" borderId="0" xfId="0" applyFill="1"/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Fill="1"/>
    <xf numFmtId="0" fontId="7" fillId="0" borderId="0" xfId="0" applyFont="1" applyAlignment="1">
      <alignment horizontal="right"/>
    </xf>
    <xf numFmtId="4" fontId="7" fillId="0" borderId="0" xfId="0" applyNumberFormat="1" applyFont="1"/>
    <xf numFmtId="4" fontId="7" fillId="2" borderId="0" xfId="0" applyNumberFormat="1" applyFont="1" applyFill="1"/>
    <xf numFmtId="4" fontId="9" fillId="5" borderId="0" xfId="0" applyNumberFormat="1" applyFont="1" applyFill="1"/>
    <xf numFmtId="0" fontId="9" fillId="5" borderId="0" xfId="0" applyFont="1" applyFill="1"/>
    <xf numFmtId="0" fontId="10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16</xdr:row>
      <xdr:rowOff>142875</xdr:rowOff>
    </xdr:from>
    <xdr:to>
      <xdr:col>5</xdr:col>
      <xdr:colOff>323849</xdr:colOff>
      <xdr:row>32</xdr:row>
      <xdr:rowOff>57150</xdr:rowOff>
    </xdr:to>
    <xdr:sp macro="" textlink="">
      <xdr:nvSpPr>
        <xdr:cNvPr id="6" name="Flowchart: Alternate Process 5">
          <a:extLst>
            <a:ext uri="{FF2B5EF4-FFF2-40B4-BE49-F238E27FC236}">
              <a16:creationId xmlns:a16="http://schemas.microsoft.com/office/drawing/2014/main" id="{DDE64045-10FC-4A04-AE31-6908014C5D83}"/>
            </a:ext>
          </a:extLst>
        </xdr:cNvPr>
        <xdr:cNvSpPr/>
      </xdr:nvSpPr>
      <xdr:spPr>
        <a:xfrm>
          <a:off x="942974" y="4210050"/>
          <a:ext cx="5076825" cy="2962275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/>
            <a:t>Student's t-test</a:t>
          </a:r>
          <a:r>
            <a:rPr lang="en-US" sz="2000" baseline="0"/>
            <a:t> is a relatively simple statistical test. </a:t>
          </a:r>
        </a:p>
        <a:p>
          <a:pPr algn="l"/>
          <a:endParaRPr lang="en-US" sz="2000" baseline="0"/>
        </a:p>
        <a:p>
          <a:pPr algn="l"/>
          <a:r>
            <a:rPr lang="en-US" sz="2000" baseline="0"/>
            <a:t>A t-test calculates a single statistic, "t" (sometimes referred to as t-obs), which is compared to a critical t-value (t-crit).</a:t>
          </a:r>
        </a:p>
        <a:p>
          <a:pPr algn="l"/>
          <a:r>
            <a:rPr lang="en-US" sz="2000" baseline="0"/>
            <a:t>When t-obs  &gt; t-crit, for a given alpha level, you reject the null hypothesis. </a:t>
          </a:r>
        </a:p>
        <a:p>
          <a:pPr algn="l"/>
          <a:endParaRPr lang="en-US" sz="2000" baseline="0"/>
        </a:p>
        <a:p>
          <a:pPr algn="l"/>
          <a:r>
            <a:rPr lang="en-US" sz="2000" baseline="0"/>
            <a:t>Throughout this tutorial, the null hypothesis is: </a:t>
          </a:r>
        </a:p>
        <a:p>
          <a:pPr algn="l"/>
          <a:r>
            <a:rPr lang="en-US" sz="2000" baseline="0"/>
            <a:t>The mean of the population from which "Plants" data came from is the same as the mean of the population from which "No Plants" data came from.</a:t>
          </a:r>
        </a:p>
        <a:p>
          <a:pPr algn="l"/>
          <a:endParaRPr lang="en-US" sz="2000" baseline="0"/>
        </a:p>
        <a:p>
          <a:pPr algn="l"/>
          <a:r>
            <a:rPr lang="en-US" sz="2000" baseline="0"/>
            <a:t>For unpaired two-sample t-test, the t-value is calculated by</a:t>
          </a:r>
        </a:p>
        <a:p>
          <a:pPr algn="l"/>
          <a:endParaRPr lang="en-US" sz="2000" baseline="0"/>
        </a:p>
        <a:p>
          <a:pPr algn="l"/>
          <a:r>
            <a:rPr lang="en-US" sz="2000" baseline="0"/>
            <a:t>t =  ________</a:t>
          </a:r>
          <a:r>
            <a:rPr lang="en-US" sz="2000" u="sng" baseline="0"/>
            <a:t>difference of two means______________</a:t>
          </a:r>
        </a:p>
        <a:p>
          <a:pPr algn="l"/>
          <a:r>
            <a:rPr lang="en-US" sz="2000" u="none" baseline="0"/>
            <a:t>          square root {(variance</a:t>
          </a:r>
          <a:r>
            <a:rPr lang="en-US" sz="2000" u="none" baseline="-25000"/>
            <a:t>1</a:t>
          </a:r>
          <a:r>
            <a:rPr lang="en-US" sz="2000" u="none" baseline="0"/>
            <a:t>/n</a:t>
          </a:r>
          <a:r>
            <a:rPr lang="en-US" sz="2000" u="none" baseline="-25000"/>
            <a:t>1</a:t>
          </a:r>
          <a:r>
            <a:rPr lang="en-US" sz="2000" u="none" baseline="0"/>
            <a:t>) + (variance</a:t>
          </a:r>
          <a:r>
            <a:rPr lang="en-US" sz="2000" u="none" baseline="-25000"/>
            <a:t>2</a:t>
          </a:r>
          <a:r>
            <a:rPr lang="en-US" sz="2000" u="none" baseline="0"/>
            <a:t>/n</a:t>
          </a:r>
          <a:r>
            <a:rPr lang="en-US" sz="2000" u="none" baseline="-25000"/>
            <a:t>2</a:t>
          </a:r>
          <a:r>
            <a:rPr lang="en-US" sz="2000" u="none" baseline="0"/>
            <a:t>)}</a:t>
          </a:r>
        </a:p>
        <a:p>
          <a:pPr algn="l"/>
          <a:endParaRPr lang="en-US" sz="2000" u="none" baseline="0"/>
        </a:p>
      </xdr:txBody>
    </xdr:sp>
    <xdr:clientData/>
  </xdr:twoCellAnchor>
  <xdr:twoCellAnchor>
    <xdr:from>
      <xdr:col>8</xdr:col>
      <xdr:colOff>19049</xdr:colOff>
      <xdr:row>12</xdr:row>
      <xdr:rowOff>47623</xdr:rowOff>
    </xdr:from>
    <xdr:to>
      <xdr:col>13</xdr:col>
      <xdr:colOff>161925</xdr:colOff>
      <xdr:row>27</xdr:row>
      <xdr:rowOff>57150</xdr:rowOff>
    </xdr:to>
    <xdr:sp macro="" textlink="">
      <xdr:nvSpPr>
        <xdr:cNvPr id="9" name="Rounded Rectangular Callout 9">
          <a:extLst>
            <a:ext uri="{FF2B5EF4-FFF2-40B4-BE49-F238E27FC236}">
              <a16:creationId xmlns:a16="http://schemas.microsoft.com/office/drawing/2014/main" id="{98A36A51-298E-4E35-BE99-F42CB73FC19E}"/>
            </a:ext>
          </a:extLst>
        </xdr:cNvPr>
        <xdr:cNvSpPr/>
      </xdr:nvSpPr>
      <xdr:spPr>
        <a:xfrm>
          <a:off x="7486649" y="3333748"/>
          <a:ext cx="3362326" cy="2886077"/>
        </a:xfrm>
        <a:prstGeom prst="wedgeRoundRectCallout">
          <a:avLst>
            <a:gd name="adj1" fmla="val -100163"/>
            <a:gd name="adj2" fmla="val -66230"/>
            <a:gd name="adj3" fmla="val 16667"/>
          </a:avLst>
        </a:prstGeom>
        <a:solidFill>
          <a:srgbClr val="C0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/>
            <a:t>Calculate</a:t>
          </a:r>
          <a:r>
            <a:rPr lang="en-US" sz="2000" baseline="0"/>
            <a:t> the sum of squares, n, variance,  variance/n.</a:t>
          </a:r>
        </a:p>
        <a:p>
          <a:pPr algn="l"/>
          <a:endParaRPr lang="en-US" sz="2000" baseline="0"/>
        </a:p>
        <a:p>
          <a:pPr algn="l"/>
          <a:r>
            <a:rPr lang="en-US" sz="2000" baseline="0"/>
            <a:t>Then calculate</a:t>
          </a:r>
        </a:p>
        <a:p>
          <a:pPr algn="l"/>
          <a:r>
            <a:rPr lang="en-US" sz="2000" baseline="0"/>
            <a:t>the difference between the means in E18, </a:t>
          </a:r>
        </a:p>
        <a:p>
          <a:pPr algn="l"/>
          <a:r>
            <a:rPr lang="en-US" sz="2000" baseline="0"/>
            <a:t>sum of (Variance </a:t>
          </a:r>
          <a:r>
            <a:rPr lang="en-US" sz="2000" baseline="-25000"/>
            <a:t>1</a:t>
          </a:r>
          <a:r>
            <a:rPr lang="en-US" sz="2000" baseline="0"/>
            <a:t>/n</a:t>
          </a:r>
          <a:r>
            <a:rPr lang="en-US" sz="2000" baseline="-25000"/>
            <a:t>1</a:t>
          </a:r>
          <a:r>
            <a:rPr lang="en-US" sz="2000" baseline="0"/>
            <a:t>) and (Variance</a:t>
          </a:r>
          <a:r>
            <a:rPr lang="en-US" sz="2000" baseline="-25000"/>
            <a:t>2</a:t>
          </a:r>
          <a:r>
            <a:rPr lang="en-US" sz="2000" baseline="0"/>
            <a:t>/n</a:t>
          </a:r>
          <a:r>
            <a:rPr lang="en-US" sz="2000" baseline="-25000"/>
            <a:t>2</a:t>
          </a:r>
          <a:r>
            <a:rPr lang="en-US" sz="2000" baseline="0"/>
            <a:t>) in E19</a:t>
          </a:r>
        </a:p>
        <a:p>
          <a:pPr algn="l"/>
          <a:r>
            <a:rPr lang="en-US" sz="2000" baseline="0"/>
            <a:t>Square root of E19 in E20,</a:t>
          </a:r>
          <a:r>
            <a:rPr 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000"/>
            <a:t> </a:t>
          </a:r>
        </a:p>
        <a:p>
          <a:pPr algn="l"/>
          <a:r>
            <a:rPr lang="en-US" sz="2000" baseline="0"/>
            <a:t>and t-value in E21.</a:t>
          </a:r>
        </a:p>
        <a:p>
          <a:pPr algn="l"/>
          <a:endParaRPr lang="en-US" sz="2000" baseline="0"/>
        </a:p>
        <a:p>
          <a:pPr algn="l"/>
          <a:r>
            <a:rPr lang="en-US" sz="2000" baseline="0"/>
            <a:t>degree of freedom is (n</a:t>
          </a:r>
          <a:r>
            <a:rPr lang="en-US" sz="2000" baseline="-25000"/>
            <a:t>1</a:t>
          </a:r>
          <a:r>
            <a:rPr lang="en-US" sz="2000" baseline="0"/>
            <a:t> - 1) + (n</a:t>
          </a:r>
          <a:r>
            <a:rPr lang="en-US" sz="2000" baseline="-25000"/>
            <a:t>2</a:t>
          </a:r>
          <a:r>
            <a:rPr lang="en-US" sz="2000" baseline="0"/>
            <a:t> - 1)</a:t>
          </a:r>
        </a:p>
        <a:p>
          <a:pPr algn="l"/>
          <a:endParaRPr lang="en-US" sz="2000" baseline="0"/>
        </a:p>
        <a:p>
          <a:pPr algn="l"/>
          <a:r>
            <a:rPr lang="en-US" sz="2000" baseline="0"/>
            <a:t>Refer to the table of t-values on the next tab and determine if the null hypothesis is rejected.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4</xdr:row>
      <xdr:rowOff>9524</xdr:rowOff>
    </xdr:from>
    <xdr:to>
      <xdr:col>10</xdr:col>
      <xdr:colOff>495300</xdr:colOff>
      <xdr:row>29</xdr:row>
      <xdr:rowOff>133350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386A863D-2B0E-41BC-8ECB-DAD7BDEF7608}"/>
            </a:ext>
          </a:extLst>
        </xdr:cNvPr>
        <xdr:cNvSpPr/>
      </xdr:nvSpPr>
      <xdr:spPr>
        <a:xfrm>
          <a:off x="6010275" y="771524"/>
          <a:ext cx="2571750" cy="488632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How to Use</a:t>
          </a:r>
          <a:r>
            <a:rPr lang="en-US" sz="1100" baseline="0"/>
            <a:t> This Table: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Each column represents the critical t-value (t-crit) for different </a:t>
          </a:r>
          <a:r>
            <a:rPr lang="en-US" sz="1100" baseline="0">
              <a:latin typeface="Symbol" pitchFamily="18" charset="2"/>
            </a:rPr>
            <a:t>a</a:t>
          </a:r>
          <a:r>
            <a:rPr lang="en-US" sz="1100" baseline="0"/>
            <a:t> levels, for a two-tailed test.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Find the correct row for your degree of freedom, and compare the t-crit values with the calculated t-value.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Each column shows the critical values of t at a certain significance level or alpha level (e.g., 0.05, 0.01, etc.) Alpha level is the probability that you can incorrectly reject the null hypothesis even though it is true.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If your calculated t value is greater than the t-crit value indicated, then the null hypothesis is rejected for that alpha level. For example, if your t-value is 2.2 and the degree of freedom is 19, then the null hypothesis is rejected at an alpha level of 0.05.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22</xdr:row>
      <xdr:rowOff>142875</xdr:rowOff>
    </xdr:from>
    <xdr:to>
      <xdr:col>5</xdr:col>
      <xdr:colOff>323849</xdr:colOff>
      <xdr:row>38</xdr:row>
      <xdr:rowOff>57150</xdr:rowOff>
    </xdr:to>
    <xdr:sp macro="" textlink="">
      <xdr:nvSpPr>
        <xdr:cNvPr id="2" name="Flowchart: Alternate Process 1">
          <a:extLst>
            <a:ext uri="{FF2B5EF4-FFF2-40B4-BE49-F238E27FC236}">
              <a16:creationId xmlns:a16="http://schemas.microsoft.com/office/drawing/2014/main" id="{522F6622-4074-40CB-AC2A-979F7BC0B2D9}"/>
            </a:ext>
          </a:extLst>
        </xdr:cNvPr>
        <xdr:cNvSpPr/>
      </xdr:nvSpPr>
      <xdr:spPr>
        <a:xfrm>
          <a:off x="942974" y="4210050"/>
          <a:ext cx="5076825" cy="2962275"/>
        </a:xfrm>
        <a:prstGeom prst="flowChartAlternate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Student's t-test</a:t>
          </a:r>
          <a:r>
            <a:rPr lang="en-US" sz="1100" baseline="0"/>
            <a:t> is a relatively simple statistical test.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A t-test calculates a single statistic, "t" (sometimes referred to as t-obs), which is compared to a critical t-value (t-crit).</a:t>
          </a:r>
        </a:p>
        <a:p>
          <a:pPr algn="l"/>
          <a:r>
            <a:rPr lang="en-US" sz="1100" baseline="0"/>
            <a:t>When t-obs  &gt; t-crit, for a given alpha level, you reject the null hypothesis.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Throughout this tutorial, the null hypothesis is: </a:t>
          </a:r>
        </a:p>
        <a:p>
          <a:pPr algn="l"/>
          <a:r>
            <a:rPr lang="en-US" sz="1100" baseline="0"/>
            <a:t>The mean of the population from which "Plants" data came from is the same as the mean of the population from which "No Plants" data came from.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For unpaired two-sample t-test, the t-value is calculated by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 =  ________</a:t>
          </a:r>
          <a:r>
            <a:rPr lang="en-US" sz="1100" u="sng" baseline="0"/>
            <a:t>difference of two means______________</a:t>
          </a:r>
        </a:p>
        <a:p>
          <a:pPr algn="l"/>
          <a:r>
            <a:rPr lang="en-US" sz="1100" u="none" baseline="0"/>
            <a:t>          square root {(variance</a:t>
          </a:r>
          <a:r>
            <a:rPr lang="en-US" sz="1100" u="none" baseline="-25000"/>
            <a:t>1</a:t>
          </a:r>
          <a:r>
            <a:rPr lang="en-US" sz="1100" u="none" baseline="0"/>
            <a:t>/n</a:t>
          </a:r>
          <a:r>
            <a:rPr lang="en-US" sz="1100" u="none" baseline="-25000"/>
            <a:t>1</a:t>
          </a:r>
          <a:r>
            <a:rPr lang="en-US" sz="1100" u="none" baseline="0"/>
            <a:t>) + (variance</a:t>
          </a:r>
          <a:r>
            <a:rPr lang="en-US" sz="1100" u="none" baseline="-25000"/>
            <a:t>2</a:t>
          </a:r>
          <a:r>
            <a:rPr lang="en-US" sz="1100" u="none" baseline="0"/>
            <a:t>/n</a:t>
          </a:r>
          <a:r>
            <a:rPr lang="en-US" sz="1100" u="none" baseline="-25000"/>
            <a:t>2</a:t>
          </a:r>
          <a:r>
            <a:rPr lang="en-US" sz="1100" u="none" baseline="0"/>
            <a:t>)}</a:t>
          </a:r>
        </a:p>
        <a:p>
          <a:pPr algn="l"/>
          <a:endParaRPr lang="en-US" sz="1100" u="none" baseline="0"/>
        </a:p>
      </xdr:txBody>
    </xdr:sp>
    <xdr:clientData/>
  </xdr:twoCellAnchor>
  <xdr:twoCellAnchor>
    <xdr:from>
      <xdr:col>7</xdr:col>
      <xdr:colOff>66674</xdr:colOff>
      <xdr:row>0</xdr:row>
      <xdr:rowOff>171449</xdr:rowOff>
    </xdr:from>
    <xdr:to>
      <xdr:col>10</xdr:col>
      <xdr:colOff>695324</xdr:colOff>
      <xdr:row>8</xdr:row>
      <xdr:rowOff>66675</xdr:rowOff>
    </xdr:to>
    <xdr:sp macro="" textlink="">
      <xdr:nvSpPr>
        <xdr:cNvPr id="3" name="Rounded Rectangular Callout 8">
          <a:extLst>
            <a:ext uri="{FF2B5EF4-FFF2-40B4-BE49-F238E27FC236}">
              <a16:creationId xmlns:a16="http://schemas.microsoft.com/office/drawing/2014/main" id="{12067F0F-A467-46E9-9A35-E458F5DE45FE}"/>
            </a:ext>
          </a:extLst>
        </xdr:cNvPr>
        <xdr:cNvSpPr/>
      </xdr:nvSpPr>
      <xdr:spPr>
        <a:xfrm>
          <a:off x="6943724" y="171449"/>
          <a:ext cx="2543175" cy="1371601"/>
        </a:xfrm>
        <a:prstGeom prst="wedgeRoundRectCallout">
          <a:avLst>
            <a:gd name="adj1" fmla="val -95721"/>
            <a:gd name="adj2" fmla="val -2368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Calculate</a:t>
          </a:r>
          <a:r>
            <a:rPr lang="en-US" sz="1100" baseline="0"/>
            <a:t> the mean of the No Plants data (C2:C11) in C13. Then use that value to calculate the squares of deviations from the mean in E2:E11. </a:t>
          </a:r>
        </a:p>
        <a:p>
          <a:pPr algn="l"/>
          <a:r>
            <a:rPr lang="en-US" sz="1100" baseline="0"/>
            <a:t>Look at the formulae in D2:D11 as a reference.</a:t>
          </a:r>
          <a:endParaRPr lang="en-US" sz="1100"/>
        </a:p>
      </xdr:txBody>
    </xdr:sp>
    <xdr:clientData/>
  </xdr:twoCellAnchor>
  <xdr:twoCellAnchor>
    <xdr:from>
      <xdr:col>5</xdr:col>
      <xdr:colOff>552447</xdr:colOff>
      <xdr:row>11</xdr:row>
      <xdr:rowOff>114301</xdr:rowOff>
    </xdr:from>
    <xdr:to>
      <xdr:col>10</xdr:col>
      <xdr:colOff>400049</xdr:colOff>
      <xdr:row>15</xdr:row>
      <xdr:rowOff>57151</xdr:rowOff>
    </xdr:to>
    <xdr:sp macro="" textlink="">
      <xdr:nvSpPr>
        <xdr:cNvPr id="4" name="Rounded Rectangular Callout 6">
          <a:extLst>
            <a:ext uri="{FF2B5EF4-FFF2-40B4-BE49-F238E27FC236}">
              <a16:creationId xmlns:a16="http://schemas.microsoft.com/office/drawing/2014/main" id="{77A7B4C3-B1E5-4F87-BA04-4A150E7FEC9D}"/>
            </a:ext>
          </a:extLst>
        </xdr:cNvPr>
        <xdr:cNvSpPr/>
      </xdr:nvSpPr>
      <xdr:spPr>
        <a:xfrm flipH="1">
          <a:off x="6248397" y="2133601"/>
          <a:ext cx="2943227" cy="666750"/>
        </a:xfrm>
        <a:prstGeom prst="wedgeRoundRectCallout">
          <a:avLst>
            <a:gd name="adj1" fmla="val 119946"/>
            <a:gd name="adj2" fmla="val -6688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Notice that to reference the mean,</a:t>
          </a:r>
          <a:r>
            <a:rPr lang="en-US" sz="1100" baseline="0"/>
            <a:t> absolute cell referencing method was used.</a:t>
          </a:r>
          <a:endParaRPr lang="en-US" sz="1100"/>
        </a:p>
      </xdr:txBody>
    </xdr:sp>
    <xdr:clientData/>
  </xdr:twoCellAnchor>
  <xdr:twoCellAnchor>
    <xdr:from>
      <xdr:col>8</xdr:col>
      <xdr:colOff>19049</xdr:colOff>
      <xdr:row>18</xdr:row>
      <xdr:rowOff>47623</xdr:rowOff>
    </xdr:from>
    <xdr:to>
      <xdr:col>13</xdr:col>
      <xdr:colOff>161925</xdr:colOff>
      <xdr:row>33</xdr:row>
      <xdr:rowOff>57150</xdr:rowOff>
    </xdr:to>
    <xdr:sp macro="" textlink="">
      <xdr:nvSpPr>
        <xdr:cNvPr id="5" name="Rounded Rectangular Callout 9">
          <a:extLst>
            <a:ext uri="{FF2B5EF4-FFF2-40B4-BE49-F238E27FC236}">
              <a16:creationId xmlns:a16="http://schemas.microsoft.com/office/drawing/2014/main" id="{D1712197-D23D-4BFE-AC04-587B9139B218}"/>
            </a:ext>
          </a:extLst>
        </xdr:cNvPr>
        <xdr:cNvSpPr/>
      </xdr:nvSpPr>
      <xdr:spPr>
        <a:xfrm>
          <a:off x="7486649" y="3333748"/>
          <a:ext cx="3362326" cy="2886077"/>
        </a:xfrm>
        <a:prstGeom prst="wedgeRoundRectCallout">
          <a:avLst>
            <a:gd name="adj1" fmla="val -100163"/>
            <a:gd name="adj2" fmla="val -66230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Calculate</a:t>
          </a:r>
          <a:r>
            <a:rPr lang="en-US" sz="1100" baseline="0"/>
            <a:t> the sum of squares, n, variance,  variance/n.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Then calculate</a:t>
          </a:r>
        </a:p>
        <a:p>
          <a:pPr algn="l"/>
          <a:r>
            <a:rPr lang="en-US" sz="1100" baseline="0"/>
            <a:t>the difference between the means in E18, </a:t>
          </a:r>
        </a:p>
        <a:p>
          <a:pPr algn="l"/>
          <a:r>
            <a:rPr lang="en-US" sz="1100" baseline="0"/>
            <a:t>sum of (Variance </a:t>
          </a:r>
          <a:r>
            <a:rPr lang="en-US" sz="1100" baseline="-25000"/>
            <a:t>1</a:t>
          </a:r>
          <a:r>
            <a:rPr lang="en-US" sz="1100" baseline="0"/>
            <a:t>/n</a:t>
          </a:r>
          <a:r>
            <a:rPr lang="en-US" sz="1100" baseline="-25000"/>
            <a:t>1</a:t>
          </a:r>
          <a:r>
            <a:rPr lang="en-US" sz="1100" baseline="0"/>
            <a:t>) and (Variance</a:t>
          </a:r>
          <a:r>
            <a:rPr lang="en-US" sz="1100" baseline="-25000"/>
            <a:t>2</a:t>
          </a:r>
          <a:r>
            <a:rPr lang="en-US" sz="1100" baseline="0"/>
            <a:t>/n</a:t>
          </a:r>
          <a:r>
            <a:rPr lang="en-US" sz="1100" baseline="-25000"/>
            <a:t>2</a:t>
          </a:r>
          <a:r>
            <a:rPr lang="en-US" sz="1100" baseline="0"/>
            <a:t>) in E19</a:t>
          </a:r>
        </a:p>
        <a:p>
          <a:pPr algn="l"/>
          <a:r>
            <a:rPr lang="en-US" sz="1100" baseline="0"/>
            <a:t>Square root of E19 in E20,</a:t>
          </a:r>
          <a:r>
            <a:rPr 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/>
            <a:t> </a:t>
          </a:r>
        </a:p>
        <a:p>
          <a:pPr algn="l"/>
          <a:r>
            <a:rPr lang="en-US" sz="1100" baseline="0"/>
            <a:t>and t-value in E21.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degree of freedom is (n</a:t>
          </a:r>
          <a:r>
            <a:rPr lang="en-US" sz="1100" baseline="-25000"/>
            <a:t>1</a:t>
          </a:r>
          <a:r>
            <a:rPr lang="en-US" sz="1100" baseline="0"/>
            <a:t> - 1) + (n</a:t>
          </a:r>
          <a:r>
            <a:rPr lang="en-US" sz="1100" baseline="-25000"/>
            <a:t>2</a:t>
          </a:r>
          <a:r>
            <a:rPr lang="en-US" sz="1100" baseline="0"/>
            <a:t> - 1)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Refer to the table of t-values on the next tab and determine if the null hypothesis is rejected.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C6" sqref="C6"/>
    </sheetView>
  </sheetViews>
  <sheetFormatPr baseColWidth="10" defaultColWidth="8.83203125" defaultRowHeight="29"/>
  <cols>
    <col min="1" max="1" width="22" style="7" customWidth="1"/>
    <col min="2" max="2" width="29" style="7" customWidth="1"/>
    <col min="3" max="3" width="28.33203125" style="7" customWidth="1"/>
    <col min="4" max="4" width="37.5" style="7" customWidth="1"/>
    <col min="5" max="5" width="38.83203125" style="8" customWidth="1"/>
    <col min="9" max="9" width="9.1640625" customWidth="1"/>
    <col min="10" max="11" width="10.6640625" bestFit="1" customWidth="1"/>
  </cols>
  <sheetData>
    <row r="1" spans="1:12" s="2" customFormat="1" ht="35">
      <c r="A1" s="14" t="s">
        <v>39</v>
      </c>
      <c r="B1" s="14" t="s">
        <v>35</v>
      </c>
      <c r="C1" s="14" t="s">
        <v>36</v>
      </c>
      <c r="D1" s="14" t="s">
        <v>40</v>
      </c>
      <c r="E1" s="14" t="s">
        <v>41</v>
      </c>
      <c r="G1" s="3"/>
      <c r="H1" s="3"/>
      <c r="I1" s="3"/>
      <c r="J1" s="3"/>
      <c r="K1" s="3"/>
      <c r="L1" s="3"/>
    </row>
    <row r="2" spans="1:12">
      <c r="A2" s="7" t="s">
        <v>32</v>
      </c>
      <c r="B2" s="10">
        <v>128500</v>
      </c>
      <c r="C2" s="10">
        <v>563000</v>
      </c>
      <c r="D2" s="11">
        <f>(B2-$B$6)*(B2-$B$6)</f>
        <v>32111111.111111</v>
      </c>
      <c r="E2" s="11">
        <f>(C2-$C$6)*(C2-$C$6)</f>
        <v>51361111.111110553</v>
      </c>
      <c r="G2" s="5"/>
      <c r="H2" s="5"/>
      <c r="I2" s="5"/>
      <c r="J2" s="5"/>
      <c r="K2" s="5"/>
      <c r="L2" s="5"/>
    </row>
    <row r="3" spans="1:12">
      <c r="A3" s="7" t="s">
        <v>33</v>
      </c>
      <c r="B3" s="10">
        <v>136000</v>
      </c>
      <c r="C3" s="10">
        <v>523500</v>
      </c>
      <c r="D3" s="11">
        <f>(B3-$B$6)*(B3-$B$6)</f>
        <v>3361111.1111111469</v>
      </c>
      <c r="E3" s="11">
        <f>(C3-$C$6)*(C3-$C$6)</f>
        <v>1045444444.4444469</v>
      </c>
      <c r="G3" s="5"/>
      <c r="H3" s="5"/>
      <c r="I3" s="5"/>
      <c r="J3" s="5"/>
      <c r="K3" s="5"/>
      <c r="L3" s="5"/>
    </row>
    <row r="4" spans="1:12">
      <c r="A4" s="7" t="s">
        <v>34</v>
      </c>
      <c r="B4" s="10">
        <v>138000</v>
      </c>
      <c r="C4" s="10">
        <v>581000</v>
      </c>
      <c r="D4" s="11">
        <f>(B4-$B$6)*(B4-$B$6)</f>
        <v>14694444.444444519</v>
      </c>
      <c r="E4" s="11">
        <f>(C4-$C$6)*(C4-$C$6)</f>
        <v>633361111.11110914</v>
      </c>
      <c r="G4" s="5"/>
      <c r="H4" s="5"/>
      <c r="I4" s="5"/>
      <c r="J4" s="5"/>
      <c r="K4" s="5"/>
      <c r="L4" s="5"/>
    </row>
    <row r="5" spans="1:12">
      <c r="G5" s="5"/>
      <c r="H5" s="5"/>
      <c r="I5" s="5"/>
      <c r="J5" s="5"/>
      <c r="K5" s="5"/>
      <c r="L5" s="5"/>
    </row>
    <row r="6" spans="1:12">
      <c r="A6" s="7" t="s">
        <v>21</v>
      </c>
      <c r="B6" s="11">
        <f>AVERAGE(B2:B4)</f>
        <v>134166.66666666666</v>
      </c>
      <c r="C6" s="11">
        <f>AVERAGE(C2:C4)</f>
        <v>555833.33333333337</v>
      </c>
      <c r="G6" s="5"/>
      <c r="H6" s="5"/>
      <c r="I6" s="5"/>
      <c r="J6" s="5"/>
      <c r="K6" s="5"/>
      <c r="L6" s="5"/>
    </row>
    <row r="7" spans="1:12">
      <c r="A7" s="7" t="s">
        <v>31</v>
      </c>
      <c r="B7" s="11">
        <f>STDEV(B2:B4)</f>
        <v>5008.3264004389066</v>
      </c>
      <c r="C7" s="11">
        <f>STDEV(C2:C4)</f>
        <v>29412.299014754579</v>
      </c>
      <c r="G7" s="5"/>
      <c r="H7" s="5"/>
      <c r="I7" s="5"/>
      <c r="J7" s="5"/>
      <c r="K7" s="5"/>
      <c r="L7" s="5"/>
    </row>
    <row r="8" spans="1:12">
      <c r="C8" s="9" t="s">
        <v>22</v>
      </c>
      <c r="D8" s="11">
        <f>SUM(D2:D4)</f>
        <v>50166666.666666672</v>
      </c>
      <c r="E8" s="11">
        <f>SUM(E2:E4)</f>
        <v>1730166666.6666665</v>
      </c>
      <c r="G8" s="5"/>
      <c r="H8" s="5"/>
      <c r="I8" s="5"/>
      <c r="J8" s="5"/>
      <c r="K8" s="5"/>
      <c r="L8" s="5"/>
    </row>
    <row r="9" spans="1:12">
      <c r="C9" s="9" t="s">
        <v>23</v>
      </c>
      <c r="D9" s="11">
        <v>3</v>
      </c>
      <c r="E9" s="11">
        <v>3</v>
      </c>
      <c r="G9" s="5"/>
      <c r="H9" s="5"/>
      <c r="I9" s="5"/>
      <c r="J9" s="5"/>
      <c r="K9" s="5"/>
      <c r="L9" s="5"/>
    </row>
    <row r="10" spans="1:12">
      <c r="C10" s="9" t="s">
        <v>24</v>
      </c>
      <c r="D10" s="11">
        <f>D8/(D9-1)</f>
        <v>25083333.333333336</v>
      </c>
      <c r="E10" s="11">
        <f>E8/(E9-1)</f>
        <v>865083333.33333325</v>
      </c>
    </row>
    <row r="11" spans="1:12">
      <c r="B11" s="8"/>
      <c r="C11" s="9" t="s">
        <v>25</v>
      </c>
      <c r="D11" s="11">
        <f>D10/D9</f>
        <v>8361111.1111111119</v>
      </c>
      <c r="E11" s="11">
        <f>E10/E9</f>
        <v>288361111.1111111</v>
      </c>
    </row>
    <row r="12" spans="1:12">
      <c r="B12" s="8"/>
      <c r="D12" s="9" t="s">
        <v>26</v>
      </c>
      <c r="E12" s="11">
        <f>C6-B6</f>
        <v>421666.66666666674</v>
      </c>
    </row>
    <row r="13" spans="1:12" ht="33">
      <c r="B13" s="8"/>
      <c r="D13" s="9" t="s">
        <v>37</v>
      </c>
      <c r="E13" s="11">
        <f>D11+E11</f>
        <v>296722222.22222221</v>
      </c>
    </row>
    <row r="14" spans="1:12" ht="33">
      <c r="B14" s="8"/>
      <c r="C14" s="9"/>
      <c r="D14" s="9" t="s">
        <v>38</v>
      </c>
      <c r="E14" s="11">
        <f>SQRT(E13)</f>
        <v>17225.626903605633</v>
      </c>
    </row>
    <row r="15" spans="1:12">
      <c r="D15" s="9" t="s">
        <v>29</v>
      </c>
      <c r="E15" s="12">
        <f>E12/E14</f>
        <v>24.479031679154989</v>
      </c>
    </row>
    <row r="16" spans="1:12">
      <c r="D16" s="9" t="s">
        <v>30</v>
      </c>
      <c r="E16" s="13">
        <f>(D9-1)+(E9-1)</f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workbookViewId="0">
      <selection activeCell="B31" sqref="B31"/>
    </sheetView>
  </sheetViews>
  <sheetFormatPr baseColWidth="10" defaultColWidth="8.83203125" defaultRowHeight="15"/>
  <cols>
    <col min="1" max="1" width="18.5" bestFit="1" customWidth="1"/>
    <col min="2" max="2" width="14.33203125" bestFit="1" customWidth="1"/>
    <col min="3" max="3" width="13.33203125" bestFit="1" customWidth="1"/>
    <col min="4" max="4" width="14.33203125" bestFit="1" customWidth="1"/>
    <col min="5" max="5" width="15.33203125" bestFit="1" customWidth="1"/>
  </cols>
  <sheetData>
    <row r="1" spans="1:5">
      <c r="A1" t="s">
        <v>0</v>
      </c>
    </row>
    <row r="2" spans="1: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>
      <c r="A3">
        <v>1</v>
      </c>
      <c r="B3">
        <f>_xlfn.T.INV.2T(0.05,A3)</f>
        <v>12.706204736174707</v>
      </c>
      <c r="C3">
        <f>_xlfn.T.INV.2T(0.02,A3)</f>
        <v>31.820515953773956</v>
      </c>
      <c r="D3">
        <f>_xlfn.T.INV.2T(0.01,A3)</f>
        <v>63.656741162871583</v>
      </c>
      <c r="E3">
        <f>_xlfn.T.INV.2T(0.001,A3)</f>
        <v>636.61924876871956</v>
      </c>
    </row>
    <row r="4" spans="1:5">
      <c r="A4">
        <v>2</v>
      </c>
      <c r="B4">
        <f t="shared" ref="B4:B44" si="0">_xlfn.T.INV.2T(0.05,A4)</f>
        <v>4.3026527297494637</v>
      </c>
      <c r="C4">
        <f t="shared" ref="C4:C44" si="1">_xlfn.T.INV.2T(0.02,A4)</f>
        <v>6.9645567342832733</v>
      </c>
      <c r="D4">
        <f t="shared" ref="D4:D44" si="2">_xlfn.T.INV.2T(0.01,A4)</f>
        <v>9.9248432009182928</v>
      </c>
      <c r="E4">
        <f t="shared" ref="E4:E44" si="3">_xlfn.T.INV.2T(0.001,A4)</f>
        <v>31.599054576443621</v>
      </c>
    </row>
    <row r="5" spans="1:5">
      <c r="A5">
        <v>3</v>
      </c>
      <c r="B5">
        <f t="shared" si="0"/>
        <v>3.1824463052837091</v>
      </c>
      <c r="C5">
        <f t="shared" si="1"/>
        <v>4.5407028585681335</v>
      </c>
      <c r="D5">
        <f t="shared" si="2"/>
        <v>5.8409093097333571</v>
      </c>
      <c r="E5">
        <f t="shared" si="3"/>
        <v>12.923978636687485</v>
      </c>
    </row>
    <row r="6" spans="1:5">
      <c r="A6">
        <v>4</v>
      </c>
      <c r="B6">
        <f t="shared" si="0"/>
        <v>2.7764451051977934</v>
      </c>
      <c r="C6">
        <f t="shared" si="1"/>
        <v>3.7469473879791968</v>
      </c>
      <c r="D6">
        <f t="shared" si="2"/>
        <v>4.604094871349993</v>
      </c>
      <c r="E6">
        <f t="shared" si="3"/>
        <v>8.6103015813792751</v>
      </c>
    </row>
    <row r="7" spans="1:5">
      <c r="A7">
        <v>5</v>
      </c>
      <c r="B7">
        <f t="shared" si="0"/>
        <v>2.570581835636315</v>
      </c>
      <c r="C7">
        <f t="shared" si="1"/>
        <v>3.3649299989072183</v>
      </c>
      <c r="D7">
        <f t="shared" si="2"/>
        <v>4.0321429835552278</v>
      </c>
      <c r="E7">
        <f t="shared" si="3"/>
        <v>6.8688266258811099</v>
      </c>
    </row>
    <row r="8" spans="1:5">
      <c r="A8">
        <v>6</v>
      </c>
      <c r="B8">
        <f t="shared" si="0"/>
        <v>2.4469118511449697</v>
      </c>
      <c r="C8">
        <f t="shared" si="1"/>
        <v>3.1426684032909828</v>
      </c>
      <c r="D8">
        <f t="shared" si="2"/>
        <v>3.7074280213247794</v>
      </c>
      <c r="E8">
        <f t="shared" si="3"/>
        <v>5.9588161788187586</v>
      </c>
    </row>
    <row r="9" spans="1:5">
      <c r="A9">
        <v>7</v>
      </c>
      <c r="B9">
        <f t="shared" si="0"/>
        <v>2.3646242515927849</v>
      </c>
      <c r="C9">
        <f t="shared" si="1"/>
        <v>2.997951566868529</v>
      </c>
      <c r="D9">
        <f t="shared" si="2"/>
        <v>3.4994832973504946</v>
      </c>
      <c r="E9">
        <f t="shared" si="3"/>
        <v>5.4078825208617252</v>
      </c>
    </row>
    <row r="10" spans="1:5">
      <c r="A10">
        <v>8</v>
      </c>
      <c r="B10">
        <f t="shared" si="0"/>
        <v>2.3060041352041671</v>
      </c>
      <c r="C10">
        <f t="shared" si="1"/>
        <v>2.8964594477096224</v>
      </c>
      <c r="D10">
        <f t="shared" si="2"/>
        <v>3.3553873313333953</v>
      </c>
      <c r="E10">
        <f t="shared" si="3"/>
        <v>5.0413054333733669</v>
      </c>
    </row>
    <row r="11" spans="1:5">
      <c r="A11">
        <v>9</v>
      </c>
      <c r="B11">
        <f t="shared" si="0"/>
        <v>2.2621571627982053</v>
      </c>
      <c r="C11">
        <f t="shared" si="1"/>
        <v>2.8214379250258084</v>
      </c>
      <c r="D11">
        <f t="shared" si="2"/>
        <v>3.2498355415921263</v>
      </c>
      <c r="E11">
        <f t="shared" si="3"/>
        <v>4.7809125859311381</v>
      </c>
    </row>
    <row r="12" spans="1:5">
      <c r="A12">
        <v>10</v>
      </c>
      <c r="B12">
        <f t="shared" si="0"/>
        <v>2.2281388519862744</v>
      </c>
      <c r="C12">
        <f t="shared" si="1"/>
        <v>2.7637694581126966</v>
      </c>
      <c r="D12">
        <f t="shared" si="2"/>
        <v>3.1692726726169518</v>
      </c>
      <c r="E12">
        <f t="shared" si="3"/>
        <v>4.586893858702636</v>
      </c>
    </row>
    <row r="13" spans="1:5">
      <c r="A13">
        <v>11</v>
      </c>
      <c r="B13">
        <f t="shared" si="0"/>
        <v>2.2009851600916384</v>
      </c>
      <c r="C13">
        <f t="shared" si="1"/>
        <v>2.7180791838138614</v>
      </c>
      <c r="D13">
        <f t="shared" si="2"/>
        <v>3.1058065155392809</v>
      </c>
      <c r="E13">
        <f t="shared" si="3"/>
        <v>4.4369793382344493</v>
      </c>
    </row>
    <row r="14" spans="1:5">
      <c r="A14">
        <v>12</v>
      </c>
      <c r="B14">
        <f t="shared" si="0"/>
        <v>2.1788128296672284</v>
      </c>
      <c r="C14">
        <f t="shared" si="1"/>
        <v>2.6809979931209149</v>
      </c>
      <c r="D14">
        <f t="shared" si="2"/>
        <v>3.0545395893929017</v>
      </c>
      <c r="E14">
        <f t="shared" si="3"/>
        <v>4.3177912836061845</v>
      </c>
    </row>
    <row r="15" spans="1:5">
      <c r="A15">
        <v>13</v>
      </c>
      <c r="B15">
        <f t="shared" si="0"/>
        <v>2.1603686564627926</v>
      </c>
      <c r="C15">
        <f t="shared" si="1"/>
        <v>2.650308837912192</v>
      </c>
      <c r="D15">
        <f t="shared" si="2"/>
        <v>3.0122758387165782</v>
      </c>
      <c r="E15">
        <f t="shared" si="3"/>
        <v>4.2208317277071208</v>
      </c>
    </row>
    <row r="16" spans="1:5">
      <c r="A16">
        <v>14</v>
      </c>
      <c r="B16">
        <f t="shared" si="0"/>
        <v>2.1447866879178044</v>
      </c>
      <c r="C16">
        <f t="shared" si="1"/>
        <v>2.6244940675900517</v>
      </c>
      <c r="D16">
        <f t="shared" si="2"/>
        <v>2.9768427343708348</v>
      </c>
      <c r="E16">
        <f t="shared" si="3"/>
        <v>4.1404541127382029</v>
      </c>
    </row>
    <row r="17" spans="1:5">
      <c r="A17">
        <v>15</v>
      </c>
      <c r="B17">
        <f t="shared" si="0"/>
        <v>2.1314495455597742</v>
      </c>
      <c r="C17">
        <f t="shared" si="1"/>
        <v>2.6024802950111221</v>
      </c>
      <c r="D17">
        <f t="shared" si="2"/>
        <v>2.9467128834752381</v>
      </c>
      <c r="E17">
        <f t="shared" si="3"/>
        <v>4.0727651959037905</v>
      </c>
    </row>
    <row r="18" spans="1:5">
      <c r="A18">
        <v>16</v>
      </c>
      <c r="B18">
        <f t="shared" si="0"/>
        <v>2.119905299221255</v>
      </c>
      <c r="C18">
        <f t="shared" si="1"/>
        <v>2.5834871852759917</v>
      </c>
      <c r="D18">
        <f t="shared" si="2"/>
        <v>2.9207816224251002</v>
      </c>
      <c r="E18">
        <f t="shared" si="3"/>
        <v>4.0149963271840559</v>
      </c>
    </row>
    <row r="19" spans="1:5">
      <c r="A19">
        <v>17</v>
      </c>
      <c r="B19">
        <f t="shared" si="0"/>
        <v>2.109815577833317</v>
      </c>
      <c r="C19">
        <f t="shared" si="1"/>
        <v>2.5669339837247178</v>
      </c>
      <c r="D19">
        <f t="shared" si="2"/>
        <v>2.8982305196774178</v>
      </c>
      <c r="E19">
        <f t="shared" si="3"/>
        <v>3.9651262721190315</v>
      </c>
    </row>
    <row r="20" spans="1:5">
      <c r="A20">
        <v>18</v>
      </c>
      <c r="B20">
        <f t="shared" si="0"/>
        <v>2.1009220402410378</v>
      </c>
      <c r="C20">
        <f t="shared" si="1"/>
        <v>2.552379630182251</v>
      </c>
      <c r="D20">
        <f t="shared" si="2"/>
        <v>2.8784404727386073</v>
      </c>
      <c r="E20">
        <f t="shared" si="3"/>
        <v>3.9216458250851596</v>
      </c>
    </row>
    <row r="21" spans="1:5">
      <c r="A21">
        <v>19</v>
      </c>
      <c r="B21">
        <f t="shared" si="0"/>
        <v>2.0930240544083096</v>
      </c>
      <c r="C21">
        <f t="shared" si="1"/>
        <v>2.5394831906239612</v>
      </c>
      <c r="D21">
        <f t="shared" si="2"/>
        <v>2.8609346064649799</v>
      </c>
      <c r="E21">
        <f t="shared" si="3"/>
        <v>3.883405852592082</v>
      </c>
    </row>
    <row r="22" spans="1:5">
      <c r="A22">
        <v>20</v>
      </c>
      <c r="B22">
        <f t="shared" si="0"/>
        <v>2.0859634472658648</v>
      </c>
      <c r="C22">
        <f t="shared" si="1"/>
        <v>2.5279770027415731</v>
      </c>
      <c r="D22">
        <f t="shared" si="2"/>
        <v>2.8453397097861091</v>
      </c>
      <c r="E22">
        <f t="shared" si="3"/>
        <v>3.8495162749308265</v>
      </c>
    </row>
    <row r="23" spans="1:5">
      <c r="A23">
        <v>21</v>
      </c>
      <c r="B23">
        <f t="shared" si="0"/>
        <v>2.07961384472768</v>
      </c>
      <c r="C23">
        <f t="shared" si="1"/>
        <v>2.5176480160447423</v>
      </c>
      <c r="D23">
        <f t="shared" si="2"/>
        <v>2.8313595580230499</v>
      </c>
      <c r="E23">
        <f t="shared" si="3"/>
        <v>3.8192771642744621</v>
      </c>
    </row>
    <row r="24" spans="1:5">
      <c r="A24">
        <v>22</v>
      </c>
      <c r="B24">
        <f t="shared" si="0"/>
        <v>2.0738730679040258</v>
      </c>
      <c r="C24">
        <f t="shared" si="1"/>
        <v>2.5083245528990807</v>
      </c>
      <c r="D24">
        <f t="shared" si="2"/>
        <v>2.8187560606001436</v>
      </c>
      <c r="E24">
        <f t="shared" si="3"/>
        <v>3.79213067169839</v>
      </c>
    </row>
    <row r="25" spans="1:5">
      <c r="A25">
        <v>23</v>
      </c>
      <c r="B25">
        <f t="shared" si="0"/>
        <v>2.0686576104190491</v>
      </c>
      <c r="C25">
        <f t="shared" si="1"/>
        <v>2.4998667394946681</v>
      </c>
      <c r="D25">
        <f t="shared" si="2"/>
        <v>2.807335683769999</v>
      </c>
      <c r="E25">
        <f t="shared" si="3"/>
        <v>3.7676268043117811</v>
      </c>
    </row>
    <row r="26" spans="1:5">
      <c r="A26">
        <v>24</v>
      </c>
      <c r="B26">
        <f t="shared" si="0"/>
        <v>2.0638985616280254</v>
      </c>
      <c r="C26">
        <f t="shared" si="1"/>
        <v>2.492159473157757</v>
      </c>
      <c r="D26">
        <f t="shared" si="2"/>
        <v>2.7969395047744556</v>
      </c>
      <c r="E26">
        <f t="shared" si="3"/>
        <v>3.7453986192900528</v>
      </c>
    </row>
    <row r="27" spans="1:5">
      <c r="A27">
        <v>25</v>
      </c>
      <c r="B27">
        <f t="shared" si="0"/>
        <v>2.0595385527532977</v>
      </c>
      <c r="C27">
        <f t="shared" si="1"/>
        <v>2.485107175410763</v>
      </c>
      <c r="D27">
        <f t="shared" si="2"/>
        <v>2.7874358136769706</v>
      </c>
      <c r="E27">
        <f t="shared" si="3"/>
        <v>3.7251439497286496</v>
      </c>
    </row>
    <row r="28" spans="1:5">
      <c r="A28">
        <v>26</v>
      </c>
      <c r="B28">
        <f t="shared" si="0"/>
        <v>2.0555294386428731</v>
      </c>
      <c r="C28">
        <f t="shared" si="1"/>
        <v>2.4786298235912425</v>
      </c>
      <c r="D28">
        <f t="shared" si="2"/>
        <v>2.7787145333296839</v>
      </c>
      <c r="E28">
        <f t="shared" si="3"/>
        <v>3.7066117434809116</v>
      </c>
    </row>
    <row r="29" spans="1:5">
      <c r="A29">
        <v>27</v>
      </c>
      <c r="B29">
        <f t="shared" si="0"/>
        <v>2.0518305164802859</v>
      </c>
      <c r="C29">
        <f t="shared" si="1"/>
        <v>2.4726599119560069</v>
      </c>
      <c r="D29">
        <f t="shared" si="2"/>
        <v>2.770682957122212</v>
      </c>
      <c r="E29">
        <f t="shared" si="3"/>
        <v>3.6895917134592362</v>
      </c>
    </row>
    <row r="30" spans="1:5">
      <c r="A30">
        <v>28</v>
      </c>
      <c r="B30">
        <f t="shared" si="0"/>
        <v>2.0484071417952445</v>
      </c>
      <c r="C30">
        <f t="shared" si="1"/>
        <v>2.467140097967472</v>
      </c>
      <c r="D30">
        <f t="shared" si="2"/>
        <v>2.7632624554614447</v>
      </c>
      <c r="E30">
        <f t="shared" si="3"/>
        <v>3.6739064007012763</v>
      </c>
    </row>
    <row r="31" spans="1:5">
      <c r="A31">
        <v>29</v>
      </c>
      <c r="B31">
        <f t="shared" si="0"/>
        <v>2.0452296421327048</v>
      </c>
      <c r="C31">
        <f t="shared" si="1"/>
        <v>2.4620213601504126</v>
      </c>
      <c r="D31">
        <f t="shared" si="2"/>
        <v>2.7563859036706049</v>
      </c>
      <c r="E31">
        <f t="shared" si="3"/>
        <v>3.659405019466333</v>
      </c>
    </row>
    <row r="32" spans="1:5">
      <c r="A32">
        <v>30</v>
      </c>
      <c r="B32">
        <f t="shared" si="0"/>
        <v>2.0422724563012378</v>
      </c>
      <c r="C32">
        <f t="shared" si="1"/>
        <v>2.4572615424005915</v>
      </c>
      <c r="D32">
        <f t="shared" si="2"/>
        <v>2.7499956535672259</v>
      </c>
      <c r="E32">
        <f t="shared" si="3"/>
        <v>3.6459586350420214</v>
      </c>
    </row>
    <row r="33" spans="1:5">
      <c r="A33">
        <v>40</v>
      </c>
      <c r="B33">
        <f t="shared" si="0"/>
        <v>2.0210753903062737</v>
      </c>
      <c r="C33">
        <f t="shared" si="1"/>
        <v>2.4232567793348583</v>
      </c>
      <c r="D33">
        <f t="shared" si="2"/>
        <v>2.7044592674331631</v>
      </c>
      <c r="E33">
        <f t="shared" si="3"/>
        <v>3.5509657608633112</v>
      </c>
    </row>
    <row r="34" spans="1:5">
      <c r="A34">
        <v>50</v>
      </c>
      <c r="B34">
        <f t="shared" si="0"/>
        <v>2.0085591121007611</v>
      </c>
      <c r="C34">
        <f t="shared" si="1"/>
        <v>2.4032719166741709</v>
      </c>
      <c r="D34">
        <f t="shared" si="2"/>
        <v>2.6777932709408443</v>
      </c>
      <c r="E34">
        <f t="shared" si="3"/>
        <v>3.4960128818111396</v>
      </c>
    </row>
    <row r="35" spans="1:5">
      <c r="A35">
        <v>60</v>
      </c>
      <c r="B35">
        <f t="shared" si="0"/>
        <v>2.0002978220142609</v>
      </c>
      <c r="C35">
        <f t="shared" si="1"/>
        <v>2.3901194726249129</v>
      </c>
      <c r="D35">
        <f t="shared" si="2"/>
        <v>2.6602830288550381</v>
      </c>
      <c r="E35">
        <f t="shared" si="3"/>
        <v>3.4602004691963555</v>
      </c>
    </row>
    <row r="36" spans="1:5">
      <c r="A36">
        <v>70</v>
      </c>
      <c r="B36">
        <f t="shared" si="0"/>
        <v>1.9944371117711854</v>
      </c>
      <c r="C36">
        <f t="shared" si="1"/>
        <v>2.3808074822914329</v>
      </c>
      <c r="D36">
        <f t="shared" si="2"/>
        <v>2.6479046237511512</v>
      </c>
      <c r="E36">
        <f t="shared" si="3"/>
        <v>3.4350145214208152</v>
      </c>
    </row>
    <row r="37" spans="1:5">
      <c r="A37">
        <v>80</v>
      </c>
      <c r="B37">
        <f t="shared" si="0"/>
        <v>1.9900634212544475</v>
      </c>
      <c r="C37">
        <f t="shared" si="1"/>
        <v>2.3738682729673433</v>
      </c>
      <c r="D37">
        <f t="shared" si="2"/>
        <v>2.6386905963441825</v>
      </c>
      <c r="E37">
        <f t="shared" si="3"/>
        <v>3.4163374584769461</v>
      </c>
    </row>
    <row r="38" spans="1:5">
      <c r="A38">
        <v>90</v>
      </c>
      <c r="B38">
        <f t="shared" si="0"/>
        <v>1.986674540703772</v>
      </c>
      <c r="C38">
        <f t="shared" si="1"/>
        <v>2.3684974762391677</v>
      </c>
      <c r="D38">
        <f t="shared" si="2"/>
        <v>2.6315651655871597</v>
      </c>
      <c r="E38">
        <f t="shared" si="3"/>
        <v>3.4019353068602105</v>
      </c>
    </row>
    <row r="39" spans="1:5">
      <c r="A39">
        <v>100</v>
      </c>
      <c r="B39">
        <f t="shared" si="0"/>
        <v>1.9839715185235556</v>
      </c>
      <c r="C39">
        <f t="shared" si="1"/>
        <v>2.3642173662384813</v>
      </c>
      <c r="D39">
        <f t="shared" si="2"/>
        <v>2.6258905214380182</v>
      </c>
      <c r="E39">
        <f t="shared" si="3"/>
        <v>3.3904913111642285</v>
      </c>
    </row>
    <row r="40" spans="1:5">
      <c r="A40">
        <v>120</v>
      </c>
      <c r="B40">
        <f t="shared" si="0"/>
        <v>1.9799304050824413</v>
      </c>
      <c r="C40">
        <f t="shared" si="1"/>
        <v>2.3578246126487556</v>
      </c>
      <c r="D40">
        <f t="shared" si="2"/>
        <v>2.617421145106865</v>
      </c>
      <c r="E40">
        <f t="shared" si="3"/>
        <v>3.3734537685625003</v>
      </c>
    </row>
    <row r="41" spans="1:5">
      <c r="A41">
        <v>150</v>
      </c>
      <c r="B41">
        <f t="shared" si="0"/>
        <v>1.9759053308966197</v>
      </c>
      <c r="C41">
        <f t="shared" si="1"/>
        <v>2.3514645817783082</v>
      </c>
      <c r="D41">
        <f t="shared" si="2"/>
        <v>2.6090025658655387</v>
      </c>
      <c r="E41">
        <f t="shared" si="3"/>
        <v>3.3565689817424422</v>
      </c>
    </row>
    <row r="42" spans="1:5">
      <c r="A42">
        <v>250</v>
      </c>
      <c r="B42">
        <f t="shared" si="0"/>
        <v>1.9694983934211476</v>
      </c>
      <c r="C42">
        <f t="shared" si="1"/>
        <v>2.3413561183859199</v>
      </c>
      <c r="D42">
        <f t="shared" si="2"/>
        <v>2.5956376304661806</v>
      </c>
      <c r="E42">
        <f t="shared" si="3"/>
        <v>3.3298672056731164</v>
      </c>
    </row>
    <row r="43" spans="1:5">
      <c r="A43">
        <v>500</v>
      </c>
      <c r="B43">
        <f t="shared" si="0"/>
        <v>1.9647198374673649</v>
      </c>
      <c r="C43">
        <f t="shared" si="1"/>
        <v>2.3338289553523102</v>
      </c>
      <c r="D43">
        <f t="shared" si="2"/>
        <v>2.5856978351419295</v>
      </c>
      <c r="E43">
        <f t="shared" si="3"/>
        <v>3.3100911515226676</v>
      </c>
    </row>
    <row r="44" spans="1:5">
      <c r="A44">
        <v>1000</v>
      </c>
      <c r="B44">
        <f t="shared" si="0"/>
        <v>1.9623390808264143</v>
      </c>
      <c r="C44">
        <f t="shared" si="1"/>
        <v>2.3300826747555341</v>
      </c>
      <c r="D44">
        <f t="shared" si="2"/>
        <v>2.5807546980659501</v>
      </c>
      <c r="E44">
        <f t="shared" si="3"/>
        <v>3.3002826484239298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workbookViewId="0">
      <selection activeCell="D16" sqref="D16"/>
    </sheetView>
  </sheetViews>
  <sheetFormatPr baseColWidth="10" defaultColWidth="8.83203125" defaultRowHeight="15"/>
  <cols>
    <col min="1" max="1" width="13.5" bestFit="1" customWidth="1"/>
    <col min="2" max="2" width="14.33203125" bestFit="1" customWidth="1"/>
    <col min="3" max="3" width="14.5" bestFit="1" customWidth="1"/>
    <col min="4" max="4" width="19.83203125" bestFit="1" customWidth="1"/>
    <col min="5" max="5" width="23.33203125" style="5" bestFit="1" customWidth="1"/>
    <col min="9" max="9" width="9.1640625" customWidth="1"/>
    <col min="10" max="11" width="10.6640625" bestFit="1" customWidth="1"/>
  </cols>
  <sheetData>
    <row r="1" spans="1:12" s="2" customFormat="1" ht="18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G1" s="3"/>
      <c r="H1" s="3"/>
      <c r="I1" s="3"/>
      <c r="J1" s="3"/>
      <c r="K1" s="3"/>
      <c r="L1" s="3"/>
    </row>
    <row r="2" spans="1:12">
      <c r="A2" t="s">
        <v>11</v>
      </c>
      <c r="B2">
        <v>13</v>
      </c>
      <c r="C2">
        <v>14</v>
      </c>
      <c r="D2" s="4">
        <f>(B2-$B$13)*(B2-$B$13)</f>
        <v>11.560000000000002</v>
      </c>
      <c r="E2" s="4">
        <f>(C2-$C$13)*(C2-$C$13)</f>
        <v>0.16000000000000028</v>
      </c>
      <c r="G2" s="5"/>
      <c r="H2" s="5"/>
      <c r="I2" s="5"/>
      <c r="J2" s="5"/>
      <c r="K2" s="5"/>
      <c r="L2" s="5"/>
    </row>
    <row r="3" spans="1:12">
      <c r="A3" t="s">
        <v>12</v>
      </c>
      <c r="B3">
        <v>9</v>
      </c>
      <c r="C3">
        <v>12</v>
      </c>
      <c r="D3" s="4">
        <f t="shared" ref="D3:D11" si="0">(B3-$B$13)*(B3-$B$13)</f>
        <v>0.3599999999999996</v>
      </c>
      <c r="E3" s="4">
        <f t="shared" ref="E3:E11" si="1">(C3-$C$13)*(C3-$C$13)</f>
        <v>5.7600000000000016</v>
      </c>
      <c r="G3" s="5"/>
      <c r="H3" s="5"/>
      <c r="I3" s="5"/>
      <c r="J3" s="5"/>
      <c r="K3" s="5"/>
      <c r="L3" s="5"/>
    </row>
    <row r="4" spans="1:12">
      <c r="A4" t="s">
        <v>13</v>
      </c>
      <c r="B4">
        <v>10</v>
      </c>
      <c r="C4">
        <v>15</v>
      </c>
      <c r="D4" s="4">
        <f t="shared" si="0"/>
        <v>0.16000000000000028</v>
      </c>
      <c r="E4" s="4">
        <f t="shared" si="1"/>
        <v>0.3599999999999996</v>
      </c>
      <c r="G4" s="5"/>
      <c r="H4" s="5"/>
      <c r="I4" s="5"/>
      <c r="J4" s="5"/>
      <c r="K4" s="5"/>
      <c r="L4" s="5"/>
    </row>
    <row r="5" spans="1:12">
      <c r="A5" t="s">
        <v>14</v>
      </c>
      <c r="B5">
        <v>10</v>
      </c>
      <c r="C5">
        <v>14</v>
      </c>
      <c r="D5" s="4">
        <f t="shared" si="0"/>
        <v>0.16000000000000028</v>
      </c>
      <c r="E5" s="4">
        <f t="shared" si="1"/>
        <v>0.16000000000000028</v>
      </c>
      <c r="G5" s="5"/>
      <c r="H5" s="5"/>
      <c r="I5" s="5"/>
      <c r="J5" s="5"/>
      <c r="K5" s="5"/>
      <c r="L5" s="5"/>
    </row>
    <row r="6" spans="1:12">
      <c r="A6" t="s">
        <v>15</v>
      </c>
      <c r="B6">
        <v>7</v>
      </c>
      <c r="C6">
        <v>17</v>
      </c>
      <c r="D6" s="4">
        <f t="shared" si="0"/>
        <v>6.759999999999998</v>
      </c>
      <c r="E6" s="4">
        <f t="shared" si="1"/>
        <v>6.759999999999998</v>
      </c>
      <c r="G6" s="5"/>
      <c r="H6" s="5"/>
      <c r="I6" s="5"/>
      <c r="J6" s="5"/>
      <c r="K6" s="5"/>
      <c r="L6" s="5"/>
    </row>
    <row r="7" spans="1:12">
      <c r="A7" t="s">
        <v>16</v>
      </c>
      <c r="B7">
        <v>5</v>
      </c>
      <c r="C7">
        <v>10</v>
      </c>
      <c r="D7" s="4">
        <f t="shared" si="0"/>
        <v>21.159999999999997</v>
      </c>
      <c r="E7" s="4">
        <f t="shared" si="1"/>
        <v>19.360000000000003</v>
      </c>
      <c r="G7" s="5"/>
      <c r="H7" s="5"/>
      <c r="I7" s="5"/>
      <c r="J7" s="5"/>
      <c r="K7" s="5"/>
      <c r="L7" s="5"/>
    </row>
    <row r="8" spans="1:12" s="5" customFormat="1">
      <c r="A8" t="s">
        <v>17</v>
      </c>
      <c r="B8">
        <v>10</v>
      </c>
      <c r="C8" s="5">
        <v>15</v>
      </c>
      <c r="D8" s="4">
        <f t="shared" si="0"/>
        <v>0.16000000000000028</v>
      </c>
      <c r="E8" s="4">
        <f t="shared" si="1"/>
        <v>0.3599999999999996</v>
      </c>
    </row>
    <row r="9" spans="1:12">
      <c r="A9" t="s">
        <v>18</v>
      </c>
      <c r="B9">
        <v>14</v>
      </c>
      <c r="C9" s="5">
        <v>15</v>
      </c>
      <c r="D9" s="4">
        <f t="shared" si="0"/>
        <v>19.360000000000003</v>
      </c>
      <c r="E9" s="4">
        <f t="shared" si="1"/>
        <v>0.3599999999999996</v>
      </c>
      <c r="G9" s="5"/>
      <c r="H9" s="5"/>
      <c r="I9" s="5"/>
      <c r="J9" s="5"/>
      <c r="K9" s="5"/>
      <c r="L9" s="5"/>
    </row>
    <row r="10" spans="1:12">
      <c r="A10" t="s">
        <v>19</v>
      </c>
      <c r="B10">
        <v>9</v>
      </c>
      <c r="C10" s="5">
        <v>18</v>
      </c>
      <c r="D10" s="4">
        <f t="shared" si="0"/>
        <v>0.3599999999999996</v>
      </c>
      <c r="E10" s="4">
        <f t="shared" si="1"/>
        <v>12.959999999999997</v>
      </c>
      <c r="G10" s="5"/>
      <c r="H10" s="5"/>
      <c r="I10" s="5"/>
      <c r="J10" s="5"/>
      <c r="K10" s="5"/>
      <c r="L10" s="5"/>
    </row>
    <row r="11" spans="1:12">
      <c r="A11" t="s">
        <v>20</v>
      </c>
      <c r="B11">
        <v>9</v>
      </c>
      <c r="C11" s="5">
        <v>14</v>
      </c>
      <c r="D11" s="4">
        <f t="shared" si="0"/>
        <v>0.3599999999999996</v>
      </c>
      <c r="E11" s="4">
        <f t="shared" si="1"/>
        <v>0.16000000000000028</v>
      </c>
      <c r="G11" s="5"/>
      <c r="H11" s="5"/>
      <c r="I11" s="5"/>
      <c r="J11" s="5"/>
      <c r="K11" s="5"/>
      <c r="L11" s="5"/>
    </row>
    <row r="12" spans="1:12">
      <c r="G12" s="5"/>
      <c r="H12" s="5"/>
      <c r="I12" s="5"/>
      <c r="J12" s="5"/>
      <c r="K12" s="5"/>
      <c r="L12" s="5"/>
    </row>
    <row r="13" spans="1:12">
      <c r="A13" t="s">
        <v>21</v>
      </c>
      <c r="B13" s="4">
        <f>AVERAGE(B2:B11)</f>
        <v>9.6</v>
      </c>
      <c r="C13" s="4">
        <f>AVERAGE(C2:C11)</f>
        <v>14.4</v>
      </c>
      <c r="G13" s="5"/>
      <c r="H13" s="5"/>
      <c r="I13" s="5"/>
      <c r="J13" s="5"/>
      <c r="K13" s="5"/>
      <c r="L13" s="5"/>
    </row>
    <row r="14" spans="1:12">
      <c r="C14" s="6" t="s">
        <v>22</v>
      </c>
      <c r="D14" s="4">
        <f>SUM(D2:D11)</f>
        <v>60.400000000000006</v>
      </c>
      <c r="E14" s="4">
        <f>SUM(E2:E11)</f>
        <v>46.4</v>
      </c>
      <c r="G14" s="5"/>
      <c r="H14" s="5"/>
      <c r="I14" s="5"/>
      <c r="J14" s="5"/>
      <c r="K14" s="5"/>
      <c r="L14" s="5"/>
    </row>
    <row r="15" spans="1:12">
      <c r="C15" s="6" t="s">
        <v>23</v>
      </c>
      <c r="D15" s="4">
        <f>COUNT(D2:D11)</f>
        <v>10</v>
      </c>
      <c r="E15" s="4">
        <f>COUNT(E2:E11)</f>
        <v>10</v>
      </c>
      <c r="G15" s="5"/>
      <c r="H15" s="5"/>
      <c r="I15" s="5"/>
      <c r="J15" s="5"/>
      <c r="K15" s="5"/>
      <c r="L15" s="5"/>
    </row>
    <row r="16" spans="1:12">
      <c r="C16" s="6" t="s">
        <v>24</v>
      </c>
      <c r="D16" s="4">
        <f>D14/(D15-1)</f>
        <v>6.7111111111111121</v>
      </c>
      <c r="E16" s="4">
        <f>E14/(E15-1)</f>
        <v>5.155555555555555</v>
      </c>
    </row>
    <row r="17" spans="2:5">
      <c r="B17" s="5"/>
      <c r="C17" s="6" t="s">
        <v>25</v>
      </c>
      <c r="D17" s="4">
        <f>D16/D15</f>
        <v>0.67111111111111121</v>
      </c>
      <c r="E17" s="4">
        <f>E16/E15</f>
        <v>0.51555555555555554</v>
      </c>
    </row>
    <row r="18" spans="2:5">
      <c r="B18" s="5"/>
      <c r="D18" s="6" t="s">
        <v>26</v>
      </c>
      <c r="E18" s="4">
        <f>14.4-9.6</f>
        <v>4.8000000000000007</v>
      </c>
    </row>
    <row r="19" spans="2:5" ht="17">
      <c r="B19" s="5"/>
      <c r="D19" s="6" t="s">
        <v>27</v>
      </c>
      <c r="E19" s="4">
        <f>D17+E17</f>
        <v>1.1866666666666668</v>
      </c>
    </row>
    <row r="20" spans="2:5" ht="17">
      <c r="B20" s="5"/>
      <c r="C20" s="6"/>
      <c r="D20" s="6" t="s">
        <v>28</v>
      </c>
      <c r="E20" s="4">
        <f>SQRT(E19)</f>
        <v>1.0893423092245462</v>
      </c>
    </row>
    <row r="21" spans="2:5">
      <c r="D21" s="6" t="s">
        <v>29</v>
      </c>
      <c r="E21" s="4">
        <f>E18/E20</f>
        <v>4.4063284418071529</v>
      </c>
    </row>
    <row r="22" spans="2:5">
      <c r="D22" s="6" t="s">
        <v>30</v>
      </c>
      <c r="E22" s="4">
        <f>(D15-1)+(E15-1)</f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ClassData</vt:lpstr>
      <vt:lpstr>t-values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Gibson, Phil</cp:lastModifiedBy>
  <dcterms:created xsi:type="dcterms:W3CDTF">2018-01-22T01:51:01Z</dcterms:created>
  <dcterms:modified xsi:type="dcterms:W3CDTF">2018-01-28T23:15:20Z</dcterms:modified>
</cp:coreProperties>
</file>