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ynthiaBennington/Desktop/Workspace/BIOL 244/QUBES Case Studies/"/>
    </mc:Choice>
  </mc:AlternateContent>
  <xr:revisionPtr revIDLastSave="0" documentId="13_ncr:1_{0E4559B4-404C-C243-867B-E29B81852E35}" xr6:coauthVersionLast="36" xr6:coauthVersionMax="36" xr10:uidLastSave="{00000000-0000-0000-0000-000000000000}"/>
  <bookViews>
    <workbookView xWindow="8660" yWindow="460" windowWidth="29740" windowHeight="17860" tabRatio="500" activeTab="2" xr2:uid="{00000000-000D-0000-FFFF-FFFF00000000}"/>
  </bookViews>
  <sheets>
    <sheet name="Life Table Calculations" sheetId="1" r:id="rId1"/>
    <sheet name="Sex Ratio" sheetId="2" r:id="rId2"/>
    <sheet name="Age Pyramid" sheetId="3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H11" i="1" s="1"/>
  <c r="G12" i="1"/>
  <c r="H12" i="1" s="1"/>
  <c r="G13" i="1"/>
  <c r="G5" i="1"/>
  <c r="F6" i="1"/>
  <c r="F7" i="1"/>
  <c r="F8" i="1"/>
  <c r="F9" i="1"/>
  <c r="F10" i="1"/>
  <c r="F11" i="1"/>
  <c r="F12" i="1"/>
  <c r="F13" i="1"/>
  <c r="F5" i="1"/>
  <c r="D6" i="1"/>
  <c r="D7" i="1"/>
  <c r="D8" i="1"/>
  <c r="D9" i="1"/>
  <c r="D10" i="1"/>
  <c r="D11" i="1"/>
  <c r="D12" i="1"/>
  <c r="D13" i="1"/>
  <c r="D5" i="1"/>
  <c r="H8" i="1" l="1"/>
  <c r="F15" i="1"/>
  <c r="H7" i="1"/>
  <c r="H9" i="1"/>
  <c r="H13" i="1"/>
  <c r="H5" i="1"/>
  <c r="H10" i="1"/>
  <c r="H6" i="1"/>
  <c r="C4" i="3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5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C19" i="2"/>
  <c r="B15" i="2"/>
  <c r="B16" i="2"/>
  <c r="B17" i="2" s="1"/>
  <c r="B5" i="2"/>
  <c r="B6" i="2"/>
  <c r="B7" i="2"/>
  <c r="B8" i="2"/>
  <c r="B9" i="2" s="1"/>
  <c r="B10" i="2" s="1"/>
  <c r="B11" i="2" s="1"/>
  <c r="B12" i="2" s="1"/>
  <c r="B13" i="2" s="1"/>
  <c r="B14" i="2" s="1"/>
  <c r="B4" i="2"/>
  <c r="H15" i="1" l="1"/>
  <c r="Y2" i="1"/>
</calcChain>
</file>

<file path=xl/sharedStrings.xml><?xml version="1.0" encoding="utf-8"?>
<sst xmlns="http://schemas.openxmlformats.org/spreadsheetml/2006/main" count="32" uniqueCount="28">
  <si>
    <t>Sifaka age structure data - 1999 Richard et al.</t>
  </si>
  <si>
    <t>Age</t>
  </si>
  <si>
    <t>Females</t>
  </si>
  <si>
    <t>Males</t>
  </si>
  <si>
    <t>0 - 2</t>
  </si>
  <si>
    <t>lx</t>
  </si>
  <si>
    <t>unknown</t>
  </si>
  <si>
    <t>unk</t>
  </si>
  <si>
    <t>Year</t>
  </si>
  <si>
    <t>Sex Ratio</t>
  </si>
  <si>
    <t>Even</t>
  </si>
  <si>
    <t>Females (neg)</t>
  </si>
  <si>
    <t>Females Only</t>
  </si>
  <si>
    <t>Age class</t>
  </si>
  <si>
    <t>Birthrate</t>
  </si>
  <si>
    <t>15 - 17</t>
  </si>
  <si>
    <t>18 - 20</t>
  </si>
  <si>
    <t>21 - 23</t>
  </si>
  <si>
    <t>24 - 26</t>
  </si>
  <si>
    <t>3 - 5</t>
  </si>
  <si>
    <t>6 - 8</t>
  </si>
  <si>
    <t>9 - 11</t>
  </si>
  <si>
    <t>12 - 14</t>
  </si>
  <si>
    <t>lx x mx</t>
  </si>
  <si>
    <t>rounded mx</t>
  </si>
  <si>
    <t>Fx x mx</t>
  </si>
  <si>
    <r>
      <t>N</t>
    </r>
    <r>
      <rPr>
        <b/>
        <vertAlign val="subscript"/>
        <sz val="16"/>
        <color theme="1"/>
        <rFont val="Calibri (Body)_x0000_"/>
      </rPr>
      <t>x</t>
    </r>
  </si>
  <si>
    <r>
      <t>m</t>
    </r>
    <r>
      <rPr>
        <b/>
        <vertAlign val="subscript"/>
        <sz val="16"/>
        <color theme="1"/>
        <rFont val="Calibri (Body)_x0000_"/>
      </rPr>
      <t>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</si>
</sst>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name val="Arial"/>
      <family val="2"/>
    </font>
    <font>
      <b/>
      <sz val="16"/>
      <color theme="1"/>
      <name val="Calibri (Body)_x0000_"/>
    </font>
    <font>
      <b/>
      <vertAlign val="subscript"/>
      <sz val="16"/>
      <color theme="1"/>
      <name val="Calibri (Body)_x0000_"/>
    </font>
    <font>
      <sz val="16"/>
      <color theme="1"/>
      <name val="Calibri (Body)_x0000_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0" fontId="0" fillId="0" borderId="1" xfId="0" applyFill="1" applyBorder="1"/>
    <xf numFmtId="49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/>
    <xf numFmtId="0" fontId="9" fillId="0" borderId="0" xfId="0" applyFont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'Life Table Calculations'!$Z$2:$Z$2</c:f>
              <c:strCache>
                <c:ptCount val="1"/>
                <c:pt idx="0">
                  <c:v>0 - 2</c:v>
                </c:pt>
              </c:strCache>
            </c:strRef>
          </c:cat>
          <c:val>
            <c:numRef>
              <c:f>'Life Table Calculations'!$AA$2:$AA$2</c:f>
              <c:numCache>
                <c:formatCode>General</c:formatCode>
                <c:ptCount val="1"/>
                <c:pt idx="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9-2541-97B4-D6E7AA049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723312"/>
        <c:axId val="1145725040"/>
      </c:lineChart>
      <c:catAx>
        <c:axId val="114572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725040"/>
        <c:crosses val="autoZero"/>
        <c:auto val="1"/>
        <c:lblAlgn val="ctr"/>
        <c:lblOffset val="100"/>
        <c:noMultiLvlLbl val="0"/>
      </c:catAx>
      <c:valAx>
        <c:axId val="114572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72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'Sex Ratio'!$C$2</c:f>
              <c:strCache>
                <c:ptCount val="1"/>
                <c:pt idx="0">
                  <c:v>Sex Ratio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'Sex Ratio'!$B$3:$B$17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cat>
          <c:val>
            <c:numRef>
              <c:f>'Sex Ratio'!$C$3:$C$17</c:f>
              <c:numCache>
                <c:formatCode>General</c:formatCode>
                <c:ptCount val="15"/>
                <c:pt idx="0">
                  <c:v>0.48</c:v>
                </c:pt>
                <c:pt idx="1">
                  <c:v>0.44</c:v>
                </c:pt>
                <c:pt idx="2">
                  <c:v>0.49</c:v>
                </c:pt>
                <c:pt idx="3">
                  <c:v>0.47</c:v>
                </c:pt>
                <c:pt idx="4">
                  <c:v>0.48</c:v>
                </c:pt>
                <c:pt idx="5">
                  <c:v>0.47</c:v>
                </c:pt>
                <c:pt idx="6">
                  <c:v>0.5</c:v>
                </c:pt>
                <c:pt idx="7">
                  <c:v>0.48</c:v>
                </c:pt>
                <c:pt idx="8">
                  <c:v>0.47</c:v>
                </c:pt>
                <c:pt idx="9">
                  <c:v>0.46</c:v>
                </c:pt>
                <c:pt idx="10">
                  <c:v>0.47</c:v>
                </c:pt>
                <c:pt idx="11">
                  <c:v>0.44</c:v>
                </c:pt>
                <c:pt idx="12">
                  <c:v>0.42</c:v>
                </c:pt>
                <c:pt idx="13">
                  <c:v>0.44</c:v>
                </c:pt>
                <c:pt idx="1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B-494D-BFE2-23DDF0EE1C9B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bg1">
                    <a:lumMod val="65000"/>
                    <a:alpha val="0"/>
                  </a:schemeClr>
                </a:solidFill>
              </a:ln>
              <a:effectLst/>
            </c:spPr>
          </c:marker>
          <c:val>
            <c:numRef>
              <c:f>'Sex Ratio'!$D$3:$D$17</c:f>
              <c:numCache>
                <c:formatCode>General</c:formatCode>
                <c:ptCount val="1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B-494D-BFE2-23DDF0EE1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985887"/>
        <c:axId val="1741039311"/>
      </c:lineChart>
      <c:catAx>
        <c:axId val="1740985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039311"/>
        <c:crosses val="autoZero"/>
        <c:auto val="1"/>
        <c:lblAlgn val="ctr"/>
        <c:lblOffset val="100"/>
        <c:tickLblSkip val="2"/>
        <c:noMultiLvlLbl val="0"/>
      </c:catAx>
      <c:valAx>
        <c:axId val="1741039311"/>
        <c:scaling>
          <c:orientation val="minMax"/>
          <c:max val="0.60000000000000009"/>
          <c:min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females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985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'Age Pyramid'!$D$1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 w="50800">
              <a:noFill/>
            </a:ln>
            <a:effectLst/>
          </c:spPr>
          <c:invertIfNegative val="0"/>
          <c:val>
            <c:numRef>
              <c:f>'Age Pyramid'!$D$2:$D$28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12</c:v>
                </c:pt>
                <c:pt idx="5">
                  <c:v>13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3</c:v>
                </c:pt>
                <c:pt idx="12">
                  <c:v>7</c:v>
                </c:pt>
                <c:pt idx="13">
                  <c:v>11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4-BC4C-A87E-0CD475328851}"/>
            </c:ext>
          </c:extLst>
        </c:ser>
        <c:ser>
          <c:idx val="2"/>
          <c:order val="1"/>
          <c:tx>
            <c:strRef>
              <c:f>'Age Pyramid'!$E$1</c:f>
              <c:strCache>
                <c:ptCount val="1"/>
                <c:pt idx="0">
                  <c:v>Females (neg)</c:v>
                </c:pt>
              </c:strCache>
            </c:strRef>
          </c:tx>
          <c:spPr>
            <a:solidFill>
              <a:schemeClr val="accent2"/>
            </a:solidFill>
            <a:ln w="50800">
              <a:noFill/>
            </a:ln>
            <a:effectLst/>
          </c:spPr>
          <c:invertIfNegative val="0"/>
          <c:val>
            <c:numRef>
              <c:f>'Age Pyramid'!$E$2:$E$28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-7</c:v>
                </c:pt>
                <c:pt idx="4">
                  <c:v>-6</c:v>
                </c:pt>
                <c:pt idx="5">
                  <c:v>-6</c:v>
                </c:pt>
                <c:pt idx="6">
                  <c:v>-7</c:v>
                </c:pt>
                <c:pt idx="7">
                  <c:v>-1</c:v>
                </c:pt>
                <c:pt idx="8">
                  <c:v>-6</c:v>
                </c:pt>
                <c:pt idx="9">
                  <c:v>-2</c:v>
                </c:pt>
                <c:pt idx="10">
                  <c:v>-4</c:v>
                </c:pt>
                <c:pt idx="11">
                  <c:v>-3</c:v>
                </c:pt>
                <c:pt idx="12">
                  <c:v>-4</c:v>
                </c:pt>
                <c:pt idx="13">
                  <c:v>-5</c:v>
                </c:pt>
                <c:pt idx="14">
                  <c:v>-5</c:v>
                </c:pt>
                <c:pt idx="15">
                  <c:v>0</c:v>
                </c:pt>
                <c:pt idx="16">
                  <c:v>-1</c:v>
                </c:pt>
                <c:pt idx="17">
                  <c:v>-3</c:v>
                </c:pt>
                <c:pt idx="18">
                  <c:v>0</c:v>
                </c:pt>
                <c:pt idx="19">
                  <c:v>-3</c:v>
                </c:pt>
                <c:pt idx="20">
                  <c:v>-3</c:v>
                </c:pt>
                <c:pt idx="21">
                  <c:v>-4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14-BC4C-A87E-0CD475328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40379903"/>
        <c:axId val="1788164783"/>
      </c:barChart>
      <c:catAx>
        <c:axId val="1740379903"/>
        <c:scaling>
          <c:orientation val="minMax"/>
        </c:scaling>
        <c:delete val="0"/>
        <c:axPos val="l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164783"/>
        <c:crosses val="autoZero"/>
        <c:auto val="1"/>
        <c:lblAlgn val="ctr"/>
        <c:lblOffset val="100"/>
        <c:tickLblSkip val="1"/>
        <c:noMultiLvlLbl val="0"/>
      </c:catAx>
      <c:valAx>
        <c:axId val="1788164783"/>
        <c:scaling>
          <c:orientation val="minMax"/>
          <c:min val="-15"/>
        </c:scaling>
        <c:delete val="0"/>
        <c:axPos val="b"/>
        <c:numFmt formatCode="#,##0.00;[Red]#,##0.0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379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120650</xdr:colOff>
      <xdr:row>2</xdr:row>
      <xdr:rowOff>0</xdr:rowOff>
    </xdr:from>
    <xdr:to>
      <xdr:col>24</xdr:col>
      <xdr:colOff>565150</xdr:colOff>
      <xdr:row>4</xdr:row>
      <xdr:rowOff>184150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D3CE9F-240B-2943-84F7-733BDD2041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1</xdr:row>
      <xdr:rowOff>38100</xdr:rowOff>
    </xdr:from>
    <xdr:to>
      <xdr:col>12</xdr:col>
      <xdr:colOff>508000</xdr:colOff>
      <xdr:row>19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6A74A8-E411-A84A-B41B-74548201C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44449</xdr:colOff>
      <xdr:row>8</xdr:row>
      <xdr:rowOff>121338</xdr:rowOff>
    </xdr:from>
    <xdr:to>
      <xdr:col>13</xdr:col>
      <xdr:colOff>275032</xdr:colOff>
      <xdr:row>28</xdr:row>
      <xdr:rowOff>64714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41C244-AB8D-1B42-A9E5-D3253151C2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444500</xdr:colOff>
      <xdr:row>6</xdr:row>
      <xdr:rowOff>38100</xdr:rowOff>
    </xdr:from>
    <xdr:to>
      <xdr:col>19</xdr:col>
      <xdr:colOff>608262</xdr:colOff>
      <xdr:row>27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A3924C-9A76-634A-836E-F73D87D0BEAB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46194" b="9955"/>
        <a:stretch/>
      </xdr:blipFill>
      <xdr:spPr>
        <a:xfrm>
          <a:off x="12001500" y="1257300"/>
          <a:ext cx="4291262" cy="436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workbookViewId="0">
      <selection activeCell="D20" sqref="D20"/>
    </sheetView>
  </sheetViews>
  <sheetFormatPr baseColWidth="10" defaultRowHeight="16"/>
  <cols>
    <col min="1" max="1" width="12" bestFit="1" customWidth="1"/>
    <col min="2" max="2" width="11" bestFit="1" customWidth="1"/>
    <col min="3" max="3" width="13.6640625" customWidth="1"/>
    <col min="4" max="4" width="13.83203125" customWidth="1"/>
  </cols>
  <sheetData>
    <row r="1" spans="1:27">
      <c r="A1" t="s">
        <v>0</v>
      </c>
    </row>
    <row r="2" spans="1:27">
      <c r="U2" t="s">
        <v>4</v>
      </c>
      <c r="V2">
        <v>100</v>
      </c>
      <c r="W2">
        <v>1</v>
      </c>
      <c r="X2">
        <v>1000</v>
      </c>
      <c r="Y2">
        <f t="shared" ref="Y2" si="0">LOG(W2)</f>
        <v>0</v>
      </c>
      <c r="Z2" t="s">
        <v>4</v>
      </c>
      <c r="AA2">
        <v>1000</v>
      </c>
    </row>
    <row r="3" spans="1:27" ht="24">
      <c r="A3" s="11" t="s">
        <v>12</v>
      </c>
    </row>
    <row r="4" spans="1:27" ht="40" customHeight="1">
      <c r="A4" s="8" t="s">
        <v>13</v>
      </c>
      <c r="B4" s="9" t="s">
        <v>26</v>
      </c>
      <c r="C4" s="9" t="s">
        <v>14</v>
      </c>
      <c r="D4" s="9" t="s">
        <v>27</v>
      </c>
      <c r="E4" s="9" t="s">
        <v>24</v>
      </c>
      <c r="F4" s="10" t="s">
        <v>25</v>
      </c>
      <c r="G4" s="9" t="s">
        <v>5</v>
      </c>
      <c r="H4" s="9" t="s">
        <v>23</v>
      </c>
    </row>
    <row r="5" spans="1:27" ht="22">
      <c r="A5" s="4" t="s">
        <v>4</v>
      </c>
      <c r="B5" s="5">
        <v>37</v>
      </c>
      <c r="C5" s="6">
        <v>0</v>
      </c>
      <c r="D5" s="7">
        <f>C5*0.465</f>
        <v>0</v>
      </c>
      <c r="E5" s="2">
        <v>0</v>
      </c>
      <c r="F5" s="2">
        <f>E5*B5</f>
        <v>0</v>
      </c>
      <c r="G5" s="2">
        <f>B5/37</f>
        <v>1</v>
      </c>
      <c r="H5" s="2">
        <f>G5*D5</f>
        <v>0</v>
      </c>
    </row>
    <row r="6" spans="1:27" ht="22">
      <c r="A6" s="4" t="s">
        <v>19</v>
      </c>
      <c r="B6" s="6">
        <v>19</v>
      </c>
      <c r="C6" s="6">
        <v>7.0000000000000007E-2</v>
      </c>
      <c r="D6" s="7">
        <f t="shared" ref="D6:D13" si="1">C6*0.465</f>
        <v>3.2550000000000003E-2</v>
      </c>
      <c r="E6" s="2">
        <v>3.3000000000000002E-2</v>
      </c>
      <c r="F6" s="2">
        <f>E6*B6</f>
        <v>0.627</v>
      </c>
      <c r="G6" s="2">
        <f>B6/37</f>
        <v>0.51351351351351349</v>
      </c>
      <c r="H6" s="2">
        <f>G6*D6</f>
        <v>1.6714864864864867E-2</v>
      </c>
    </row>
    <row r="7" spans="1:27" ht="22">
      <c r="A7" s="4" t="s">
        <v>20</v>
      </c>
      <c r="B7" s="6">
        <v>14</v>
      </c>
      <c r="C7" s="6">
        <v>0.36</v>
      </c>
      <c r="D7" s="7">
        <f t="shared" si="1"/>
        <v>0.16739999999999999</v>
      </c>
      <c r="E7" s="2">
        <v>0.16700000000000001</v>
      </c>
      <c r="F7" s="2">
        <f>E7*B7</f>
        <v>2.3380000000000001</v>
      </c>
      <c r="G7" s="2">
        <f>B7/37</f>
        <v>0.3783783783783784</v>
      </c>
      <c r="H7" s="2">
        <f>G7*D7</f>
        <v>6.3340540540540544E-2</v>
      </c>
    </row>
    <row r="8" spans="1:27" ht="22">
      <c r="A8" s="4" t="s">
        <v>21</v>
      </c>
      <c r="B8" s="6">
        <v>9</v>
      </c>
      <c r="C8" s="6">
        <v>0.63</v>
      </c>
      <c r="D8" s="7">
        <f t="shared" si="1"/>
        <v>0.29295000000000004</v>
      </c>
      <c r="E8" s="2">
        <v>0.29299999999999998</v>
      </c>
      <c r="F8" s="2">
        <f>E8*B8</f>
        <v>2.637</v>
      </c>
      <c r="G8" s="2">
        <f>B8/37</f>
        <v>0.24324324324324326</v>
      </c>
      <c r="H8" s="2">
        <f>G8*D8</f>
        <v>7.125810810810812E-2</v>
      </c>
    </row>
    <row r="9" spans="1:27" ht="22">
      <c r="A9" s="4" t="s">
        <v>22</v>
      </c>
      <c r="B9" s="6">
        <v>14</v>
      </c>
      <c r="C9" s="6">
        <v>0.65</v>
      </c>
      <c r="D9" s="7">
        <f t="shared" si="1"/>
        <v>0.30225000000000002</v>
      </c>
      <c r="E9" s="2">
        <v>0.30199999999999999</v>
      </c>
      <c r="F9" s="2">
        <f>E9*B9</f>
        <v>4.2279999999999998</v>
      </c>
      <c r="G9" s="2">
        <f>B9/37</f>
        <v>0.3783783783783784</v>
      </c>
      <c r="H9" s="2">
        <f>G9*D9</f>
        <v>0.11436486486486488</v>
      </c>
    </row>
    <row r="10" spans="1:27" ht="22">
      <c r="A10" s="4" t="s">
        <v>15</v>
      </c>
      <c r="B10" s="6">
        <v>4</v>
      </c>
      <c r="C10" s="6">
        <v>0.59</v>
      </c>
      <c r="D10" s="7">
        <f t="shared" si="1"/>
        <v>0.27434999999999998</v>
      </c>
      <c r="E10" s="2">
        <v>0.27400000000000002</v>
      </c>
      <c r="F10" s="2">
        <f>E10*B10</f>
        <v>1.0960000000000001</v>
      </c>
      <c r="G10" s="2">
        <f>B10/37</f>
        <v>0.10810810810810811</v>
      </c>
      <c r="H10" s="2">
        <f>G10*D10</f>
        <v>2.9659459459459459E-2</v>
      </c>
    </row>
    <row r="11" spans="1:27" ht="22">
      <c r="A11" s="4" t="s">
        <v>16</v>
      </c>
      <c r="B11" s="6">
        <v>6</v>
      </c>
      <c r="C11" s="6">
        <v>0.5</v>
      </c>
      <c r="D11" s="7">
        <f t="shared" si="1"/>
        <v>0.23250000000000001</v>
      </c>
      <c r="E11" s="2">
        <v>0.23300000000000001</v>
      </c>
      <c r="F11" s="2">
        <f>E11*B11</f>
        <v>1.3980000000000001</v>
      </c>
      <c r="G11" s="2">
        <f>B11/37</f>
        <v>0.16216216216216217</v>
      </c>
      <c r="H11" s="2">
        <f>G11*D11</f>
        <v>3.7702702702702706E-2</v>
      </c>
    </row>
    <row r="12" spans="1:27" ht="22">
      <c r="A12" s="4" t="s">
        <v>17</v>
      </c>
      <c r="B12" s="6">
        <v>6</v>
      </c>
      <c r="C12" s="6">
        <v>0.67</v>
      </c>
      <c r="D12" s="7">
        <f t="shared" si="1"/>
        <v>0.31155000000000005</v>
      </c>
      <c r="E12" s="2">
        <v>0.312</v>
      </c>
      <c r="F12" s="2">
        <f>E12*B12</f>
        <v>1.8719999999999999</v>
      </c>
      <c r="G12" s="2">
        <f>B12/37</f>
        <v>0.16216216216216217</v>
      </c>
      <c r="H12" s="2">
        <f>G12*D12</f>
        <v>5.0521621621621632E-2</v>
      </c>
    </row>
    <row r="13" spans="1:27" ht="22">
      <c r="A13" s="4" t="s">
        <v>18</v>
      </c>
      <c r="B13" s="6">
        <v>1</v>
      </c>
      <c r="C13" s="5">
        <v>0.33</v>
      </c>
      <c r="D13" s="7">
        <f t="shared" si="1"/>
        <v>0.15345</v>
      </c>
      <c r="E13" s="2">
        <v>0.153</v>
      </c>
      <c r="F13" s="2">
        <f>E13*B13</f>
        <v>0.153</v>
      </c>
      <c r="G13" s="2">
        <f>B13/37</f>
        <v>2.7027027027027029E-2</v>
      </c>
      <c r="H13" s="2">
        <f>G13*D13</f>
        <v>4.1472972972972973E-3</v>
      </c>
    </row>
    <row r="14" spans="1:27">
      <c r="A14" s="3"/>
      <c r="B14" s="3"/>
      <c r="C14" s="3"/>
      <c r="D14" s="3"/>
      <c r="E14" s="3"/>
      <c r="F14" s="3"/>
      <c r="G14" s="3"/>
      <c r="H14" s="3"/>
    </row>
    <row r="15" spans="1:27" ht="21">
      <c r="F15" s="1">
        <f>SUM(F5:F13)</f>
        <v>14.349</v>
      </c>
      <c r="H15">
        <f>SUM(H5:H13)</f>
        <v>0.3877094594594595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ADFBF-B141-8D4F-BFE9-0AD5C35EC9C5}">
  <dimension ref="B2:D19"/>
  <sheetViews>
    <sheetView workbookViewId="0">
      <selection activeCell="E21" sqref="E21"/>
    </sheetView>
  </sheetViews>
  <sheetFormatPr baseColWidth="10" defaultRowHeight="16"/>
  <sheetData>
    <row r="2" spans="2:4">
      <c r="B2" t="s">
        <v>8</v>
      </c>
      <c r="C2" t="s">
        <v>9</v>
      </c>
      <c r="D2" t="s">
        <v>10</v>
      </c>
    </row>
    <row r="3" spans="2:4">
      <c r="B3">
        <v>1985</v>
      </c>
      <c r="C3">
        <v>0.48</v>
      </c>
      <c r="D3">
        <v>0.5</v>
      </c>
    </row>
    <row r="4" spans="2:4">
      <c r="B4">
        <f>1+B3</f>
        <v>1986</v>
      </c>
      <c r="C4">
        <v>0.44</v>
      </c>
      <c r="D4">
        <v>0.5</v>
      </c>
    </row>
    <row r="5" spans="2:4">
      <c r="B5">
        <f t="shared" ref="B5:B17" si="0">1+B4</f>
        <v>1987</v>
      </c>
      <c r="C5">
        <v>0.49</v>
      </c>
      <c r="D5">
        <v>0.5</v>
      </c>
    </row>
    <row r="6" spans="2:4">
      <c r="B6">
        <f t="shared" si="0"/>
        <v>1988</v>
      </c>
      <c r="C6">
        <v>0.47</v>
      </c>
      <c r="D6">
        <v>0.5</v>
      </c>
    </row>
    <row r="7" spans="2:4">
      <c r="B7">
        <f t="shared" si="0"/>
        <v>1989</v>
      </c>
      <c r="C7">
        <v>0.48</v>
      </c>
      <c r="D7">
        <v>0.5</v>
      </c>
    </row>
    <row r="8" spans="2:4">
      <c r="B8">
        <f t="shared" si="0"/>
        <v>1990</v>
      </c>
      <c r="C8">
        <v>0.47</v>
      </c>
      <c r="D8">
        <v>0.5</v>
      </c>
    </row>
    <row r="9" spans="2:4">
      <c r="B9">
        <f t="shared" si="0"/>
        <v>1991</v>
      </c>
      <c r="C9">
        <v>0.5</v>
      </c>
      <c r="D9">
        <v>0.5</v>
      </c>
    </row>
    <row r="10" spans="2:4">
      <c r="B10">
        <f t="shared" si="0"/>
        <v>1992</v>
      </c>
      <c r="C10">
        <v>0.48</v>
      </c>
      <c r="D10">
        <v>0.5</v>
      </c>
    </row>
    <row r="11" spans="2:4">
      <c r="B11">
        <f t="shared" si="0"/>
        <v>1993</v>
      </c>
      <c r="C11">
        <v>0.47</v>
      </c>
      <c r="D11">
        <v>0.5</v>
      </c>
    </row>
    <row r="12" spans="2:4">
      <c r="B12">
        <f t="shared" si="0"/>
        <v>1994</v>
      </c>
      <c r="C12">
        <v>0.46</v>
      </c>
      <c r="D12">
        <v>0.5</v>
      </c>
    </row>
    <row r="13" spans="2:4">
      <c r="B13">
        <f t="shared" si="0"/>
        <v>1995</v>
      </c>
      <c r="C13">
        <v>0.47</v>
      </c>
      <c r="D13">
        <v>0.5</v>
      </c>
    </row>
    <row r="14" spans="2:4">
      <c r="B14">
        <f t="shared" si="0"/>
        <v>1996</v>
      </c>
      <c r="C14">
        <v>0.44</v>
      </c>
      <c r="D14">
        <v>0.5</v>
      </c>
    </row>
    <row r="15" spans="2:4">
      <c r="B15">
        <f t="shared" si="0"/>
        <v>1997</v>
      </c>
      <c r="C15">
        <v>0.42</v>
      </c>
      <c r="D15">
        <v>0.5</v>
      </c>
    </row>
    <row r="16" spans="2:4">
      <c r="B16">
        <f t="shared" si="0"/>
        <v>1998</v>
      </c>
      <c r="C16">
        <v>0.44</v>
      </c>
      <c r="D16">
        <v>0.5</v>
      </c>
    </row>
    <row r="17" spans="2:4">
      <c r="B17">
        <f t="shared" si="0"/>
        <v>1999</v>
      </c>
      <c r="C17">
        <v>0.47</v>
      </c>
      <c r="D17">
        <v>0.5</v>
      </c>
    </row>
    <row r="19" spans="2:4">
      <c r="C19">
        <f>AVERAGE(C3:C17)</f>
        <v>0.46533333333333338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1FFE-C617-9A4C-A016-2DF6A8BD56A1}">
  <dimension ref="A1:E28"/>
  <sheetViews>
    <sheetView tabSelected="1" zoomScale="157" zoomScaleNormal="157" workbookViewId="0">
      <selection activeCell="O17" sqref="O17"/>
    </sheetView>
  </sheetViews>
  <sheetFormatPr baseColWidth="10" defaultRowHeight="16"/>
  <sheetData>
    <row r="1" spans="1:5">
      <c r="A1" t="s">
        <v>1</v>
      </c>
      <c r="B1" t="s">
        <v>2</v>
      </c>
      <c r="C1" t="s">
        <v>1</v>
      </c>
      <c r="D1" t="s">
        <v>3</v>
      </c>
      <c r="E1" t="s">
        <v>11</v>
      </c>
    </row>
    <row r="2" spans="1:5">
      <c r="A2">
        <v>0</v>
      </c>
      <c r="B2" t="s">
        <v>6</v>
      </c>
      <c r="C2">
        <v>0</v>
      </c>
      <c r="D2">
        <v>0</v>
      </c>
      <c r="E2">
        <v>0</v>
      </c>
    </row>
    <row r="3" spans="1:5">
      <c r="A3">
        <v>1</v>
      </c>
      <c r="B3" t="s">
        <v>7</v>
      </c>
      <c r="C3">
        <v>1</v>
      </c>
      <c r="D3">
        <v>0</v>
      </c>
      <c r="E3">
        <v>0</v>
      </c>
    </row>
    <row r="4" spans="1:5">
      <c r="A4">
        <f>A3+1</f>
        <v>2</v>
      </c>
      <c r="B4" t="s">
        <v>7</v>
      </c>
      <c r="C4">
        <f>C3+1</f>
        <v>2</v>
      </c>
      <c r="D4">
        <v>0</v>
      </c>
      <c r="E4">
        <v>0</v>
      </c>
    </row>
    <row r="5" spans="1:5">
      <c r="A5">
        <f t="shared" ref="A5:C21" si="0">A4+1</f>
        <v>3</v>
      </c>
      <c r="B5">
        <v>7</v>
      </c>
      <c r="C5">
        <f t="shared" si="0"/>
        <v>3</v>
      </c>
      <c r="D5">
        <v>8</v>
      </c>
      <c r="E5">
        <f>-B5</f>
        <v>-7</v>
      </c>
    </row>
    <row r="6" spans="1:5">
      <c r="A6">
        <f t="shared" si="0"/>
        <v>4</v>
      </c>
      <c r="B6">
        <v>6</v>
      </c>
      <c r="C6">
        <f t="shared" si="0"/>
        <v>4</v>
      </c>
      <c r="D6">
        <v>12</v>
      </c>
      <c r="E6">
        <f t="shared" ref="E6:E28" si="1">-B6</f>
        <v>-6</v>
      </c>
    </row>
    <row r="7" spans="1:5">
      <c r="A7">
        <f t="shared" si="0"/>
        <v>5</v>
      </c>
      <c r="B7">
        <v>6</v>
      </c>
      <c r="C7">
        <f t="shared" si="0"/>
        <v>5</v>
      </c>
      <c r="D7">
        <v>13</v>
      </c>
      <c r="E7">
        <f t="shared" si="1"/>
        <v>-6</v>
      </c>
    </row>
    <row r="8" spans="1:5">
      <c r="A8">
        <f t="shared" si="0"/>
        <v>6</v>
      </c>
      <c r="B8">
        <v>7</v>
      </c>
      <c r="C8">
        <f t="shared" si="0"/>
        <v>6</v>
      </c>
      <c r="D8">
        <v>7</v>
      </c>
      <c r="E8">
        <f t="shared" si="1"/>
        <v>-7</v>
      </c>
    </row>
    <row r="9" spans="1:5">
      <c r="A9">
        <f t="shared" si="0"/>
        <v>7</v>
      </c>
      <c r="B9">
        <v>1</v>
      </c>
      <c r="C9">
        <f t="shared" si="0"/>
        <v>7</v>
      </c>
      <c r="D9">
        <v>6</v>
      </c>
      <c r="E9">
        <f t="shared" si="1"/>
        <v>-1</v>
      </c>
    </row>
    <row r="10" spans="1:5">
      <c r="A10">
        <f t="shared" si="0"/>
        <v>8</v>
      </c>
      <c r="B10">
        <v>6</v>
      </c>
      <c r="C10">
        <f t="shared" si="0"/>
        <v>8</v>
      </c>
      <c r="D10">
        <v>6</v>
      </c>
      <c r="E10">
        <f t="shared" si="1"/>
        <v>-6</v>
      </c>
    </row>
    <row r="11" spans="1:5">
      <c r="A11">
        <f t="shared" si="0"/>
        <v>9</v>
      </c>
      <c r="B11">
        <v>2</v>
      </c>
      <c r="C11">
        <f t="shared" si="0"/>
        <v>9</v>
      </c>
      <c r="D11">
        <v>8</v>
      </c>
      <c r="E11">
        <f t="shared" si="1"/>
        <v>-2</v>
      </c>
    </row>
    <row r="12" spans="1:5">
      <c r="A12">
        <f t="shared" si="0"/>
        <v>10</v>
      </c>
      <c r="B12">
        <v>4</v>
      </c>
      <c r="C12">
        <f t="shared" si="0"/>
        <v>10</v>
      </c>
      <c r="D12">
        <v>2</v>
      </c>
      <c r="E12">
        <f t="shared" si="1"/>
        <v>-4</v>
      </c>
    </row>
    <row r="13" spans="1:5">
      <c r="A13">
        <f t="shared" si="0"/>
        <v>11</v>
      </c>
      <c r="B13">
        <v>3</v>
      </c>
      <c r="C13">
        <f t="shared" si="0"/>
        <v>11</v>
      </c>
      <c r="D13">
        <v>3</v>
      </c>
      <c r="E13">
        <f t="shared" si="1"/>
        <v>-3</v>
      </c>
    </row>
    <row r="14" spans="1:5">
      <c r="A14">
        <f t="shared" si="0"/>
        <v>12</v>
      </c>
      <c r="B14">
        <v>4</v>
      </c>
      <c r="C14">
        <f t="shared" si="0"/>
        <v>12</v>
      </c>
      <c r="D14">
        <v>7</v>
      </c>
      <c r="E14">
        <f t="shared" si="1"/>
        <v>-4</v>
      </c>
    </row>
    <row r="15" spans="1:5">
      <c r="A15">
        <f t="shared" si="0"/>
        <v>13</v>
      </c>
      <c r="B15">
        <v>5</v>
      </c>
      <c r="C15">
        <f t="shared" si="0"/>
        <v>13</v>
      </c>
      <c r="D15">
        <v>11</v>
      </c>
      <c r="E15">
        <f t="shared" si="1"/>
        <v>-5</v>
      </c>
    </row>
    <row r="16" spans="1:5">
      <c r="A16">
        <f t="shared" si="0"/>
        <v>14</v>
      </c>
      <c r="B16">
        <v>5</v>
      </c>
      <c r="C16">
        <f t="shared" si="0"/>
        <v>14</v>
      </c>
      <c r="D16">
        <v>5</v>
      </c>
      <c r="E16">
        <f t="shared" si="1"/>
        <v>-5</v>
      </c>
    </row>
    <row r="17" spans="1:5">
      <c r="A17">
        <f t="shared" si="0"/>
        <v>15</v>
      </c>
      <c r="B17">
        <v>0</v>
      </c>
      <c r="C17">
        <f t="shared" si="0"/>
        <v>15</v>
      </c>
      <c r="D17">
        <v>3</v>
      </c>
      <c r="E17">
        <f t="shared" si="1"/>
        <v>0</v>
      </c>
    </row>
    <row r="18" spans="1:5">
      <c r="A18">
        <f t="shared" si="0"/>
        <v>16</v>
      </c>
      <c r="B18">
        <v>1</v>
      </c>
      <c r="C18">
        <f t="shared" si="0"/>
        <v>16</v>
      </c>
      <c r="D18">
        <v>2</v>
      </c>
      <c r="E18">
        <f t="shared" si="1"/>
        <v>-1</v>
      </c>
    </row>
    <row r="19" spans="1:5">
      <c r="A19">
        <f t="shared" si="0"/>
        <v>17</v>
      </c>
      <c r="B19">
        <v>3</v>
      </c>
      <c r="C19">
        <f t="shared" si="0"/>
        <v>17</v>
      </c>
      <c r="D19">
        <v>3</v>
      </c>
      <c r="E19">
        <f t="shared" si="1"/>
        <v>-3</v>
      </c>
    </row>
    <row r="20" spans="1:5">
      <c r="A20">
        <f t="shared" si="0"/>
        <v>18</v>
      </c>
      <c r="B20">
        <v>0</v>
      </c>
      <c r="C20">
        <f t="shared" si="0"/>
        <v>18</v>
      </c>
      <c r="D20">
        <v>2</v>
      </c>
      <c r="E20">
        <f t="shared" si="1"/>
        <v>0</v>
      </c>
    </row>
    <row r="21" spans="1:5">
      <c r="A21">
        <f t="shared" si="0"/>
        <v>19</v>
      </c>
      <c r="B21">
        <v>3</v>
      </c>
      <c r="C21">
        <f t="shared" si="0"/>
        <v>19</v>
      </c>
      <c r="D21">
        <v>1</v>
      </c>
      <c r="E21">
        <f t="shared" si="1"/>
        <v>-3</v>
      </c>
    </row>
    <row r="22" spans="1:5">
      <c r="A22">
        <v>20</v>
      </c>
      <c r="B22">
        <v>3</v>
      </c>
      <c r="C22">
        <v>20</v>
      </c>
      <c r="D22">
        <v>0</v>
      </c>
      <c r="E22">
        <f t="shared" si="1"/>
        <v>-3</v>
      </c>
    </row>
    <row r="23" spans="1:5">
      <c r="A23">
        <v>21</v>
      </c>
      <c r="B23">
        <v>4</v>
      </c>
      <c r="C23">
        <v>21</v>
      </c>
      <c r="D23">
        <v>1</v>
      </c>
      <c r="E23">
        <f t="shared" si="1"/>
        <v>-4</v>
      </c>
    </row>
    <row r="24" spans="1:5">
      <c r="A24">
        <v>22</v>
      </c>
      <c r="B24">
        <v>1</v>
      </c>
      <c r="C24">
        <v>22</v>
      </c>
      <c r="D24">
        <v>1</v>
      </c>
      <c r="E24">
        <f t="shared" si="1"/>
        <v>-1</v>
      </c>
    </row>
    <row r="25" spans="1:5">
      <c r="A25">
        <v>23</v>
      </c>
      <c r="B25">
        <v>1</v>
      </c>
      <c r="C25">
        <v>23</v>
      </c>
      <c r="D25">
        <v>1</v>
      </c>
      <c r="E25">
        <f t="shared" si="1"/>
        <v>-1</v>
      </c>
    </row>
    <row r="26" spans="1:5">
      <c r="A26">
        <v>24</v>
      </c>
      <c r="B26">
        <v>1</v>
      </c>
      <c r="C26">
        <v>24</v>
      </c>
      <c r="D26">
        <v>0</v>
      </c>
      <c r="E26">
        <f t="shared" si="1"/>
        <v>-1</v>
      </c>
    </row>
    <row r="27" spans="1:5">
      <c r="A27">
        <v>25</v>
      </c>
      <c r="B27">
        <v>0</v>
      </c>
      <c r="C27">
        <v>25</v>
      </c>
      <c r="D27">
        <v>0</v>
      </c>
      <c r="E27">
        <f t="shared" si="1"/>
        <v>0</v>
      </c>
    </row>
    <row r="28" spans="1:5">
      <c r="A28">
        <v>26</v>
      </c>
      <c r="B28">
        <v>0</v>
      </c>
      <c r="C28">
        <v>26</v>
      </c>
      <c r="D28">
        <v>1</v>
      </c>
      <c r="E28">
        <f t="shared" si="1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Life Table Calculations</vt:lpstr>
      <vt:lpstr>Sex Ratio</vt:lpstr>
      <vt:lpstr>Age Pyramid</vt:lpstr>
    </vt:vector>
  </TitlesOfParts>
  <Company>Stetson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 Support</dc:creator>
  <cp:lastModifiedBy>Cynthia Bennington</cp:lastModifiedBy>
  <dcterms:created xsi:type="dcterms:W3CDTF">2019-03-04T21:11:25Z</dcterms:created>
  <dcterms:modified xsi:type="dcterms:W3CDTF">2019-06-20T18:05:49Z</dcterms:modified>
</cp:coreProperties>
</file>