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MIODE\HUB Posting Materials\HUBPosting-Reposting\SIMIODE-HUBZero-NEW\ModelingScenarios\1-005-OilSlick\"/>
    </mc:Choice>
  </mc:AlternateContent>
  <xr:revisionPtr revIDLastSave="0" documentId="13_ncr:1_{3497044D-C1BA-4974-8690-25DE7325ABD6}" xr6:coauthVersionLast="45" xr6:coauthVersionMax="45" xr10:uidLastSave="{00000000-0000-0000-0000-000000000000}"/>
  <bookViews>
    <workbookView xWindow="7620" yWindow="564" windowWidth="23064" windowHeight="11232" xr2:uid="{3A0A73D5-91E1-445F-A410-A9D94456C148}"/>
  </bookViews>
  <sheets>
    <sheet name="Analysis" sheetId="1" r:id="rId1"/>
  </sheets>
  <definedNames>
    <definedName name="_xlchart.v1.0" hidden="1">Analysis!$B$36:$B$42</definedName>
    <definedName name="_xlchart.v1.1" hidden="1">Analysis!$C$36:$C$42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0" i="1" l="1"/>
  <c r="G42" i="1"/>
  <c r="G41" i="1"/>
  <c r="G40" i="1"/>
  <c r="G39" i="1"/>
  <c r="G38" i="1"/>
  <c r="G37" i="1"/>
  <c r="F37" i="1"/>
  <c r="F36" i="1"/>
  <c r="G36" i="1"/>
  <c r="F42" i="1"/>
  <c r="F41" i="1"/>
  <c r="F40" i="1"/>
  <c r="F39" i="1"/>
  <c r="F38" i="1"/>
  <c r="R44" i="1"/>
  <c r="E42" i="1"/>
  <c r="E41" i="1"/>
  <c r="E40" i="1"/>
  <c r="E39" i="1"/>
  <c r="E38" i="1"/>
  <c r="E37" i="1"/>
  <c r="E36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<sst xmlns="http://schemas.openxmlformats.org/spreadsheetml/2006/main" count="52" uniqueCount="44">
  <si>
    <t xml:space="preserve">Information for Modeling Scenario 1-005-OilSlick at   https://www.simiode.org/resources/196 </t>
  </si>
  <si>
    <t>S(t)</t>
  </si>
  <si>
    <t>S(t+10)</t>
  </si>
  <si>
    <t xml:space="preserve">From Trendline fit </t>
  </si>
  <si>
    <t>model is then:</t>
  </si>
  <si>
    <t>If we make 10 small</t>
  </si>
  <si>
    <r>
      <t xml:space="preserve">say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 then we have</t>
    </r>
  </si>
  <si>
    <t>(S(t+10) - S(t))/10</t>
  </si>
  <si>
    <t xml:space="preserve"> </t>
  </si>
  <si>
    <t>(S(t+10) - S(t))/10 = -0.001 S(t) + 0.0102</t>
  </si>
  <si>
    <r>
      <t xml:space="preserve">and let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 -&gt; 0</t>
    </r>
  </si>
  <si>
    <r>
      <t>(S(t+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t) - S(t)/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 = -0.001 S(t) + 0.0102</t>
    </r>
  </si>
  <si>
    <t>We could try to solve</t>
  </si>
  <si>
    <t>this difference equation.</t>
  </si>
  <si>
    <t>differential equation for S(t).</t>
  </si>
  <si>
    <t>Using Integrating Factor or</t>
  </si>
  <si>
    <t>Separation of Variable technique</t>
  </si>
  <si>
    <t>Model S(t+10)</t>
  </si>
  <si>
    <t>Model S(t)</t>
  </si>
  <si>
    <t>Now can we use our model</t>
  </si>
  <si>
    <t>How about from size 3.348 to 3.413?  10 minutes apart?</t>
  </si>
  <si>
    <t>We are given size of oil slick in sq mi for time t min, bukt only in 10 minute time intervals.</t>
  </si>
  <si>
    <t>t</t>
  </si>
  <si>
    <t>S(t) = 10.2 - 9.153  e^(-0.001 t)</t>
  </si>
  <si>
    <t xml:space="preserve">At t = 110.557 we have S(110.557) = 2.005 while </t>
  </si>
  <si>
    <t>to determine the time at which the oil slick is 2.005?  Is 2.087? Are these  10 mintes apart?</t>
  </si>
  <si>
    <t xml:space="preserve">At t = 289.541 we have S(289.541) = 3.348 while </t>
  </si>
  <si>
    <t xml:space="preserve">And 299.073 - 289.541 = </t>
  </si>
  <si>
    <t>By inspection we can see this limiting value is 10.2.</t>
  </si>
  <si>
    <t>S(120) = 10.2 - 9.153  e^(-0.001*120) = 2.08202.</t>
  </si>
  <si>
    <t>S(t) = 10.2 - 9.153  e^(-0.001 t) = 8</t>
  </si>
  <si>
    <t>from which we obtain t = 1425.62 .</t>
  </si>
  <si>
    <t>Question (b) To determine the size of the oil slick at time t = 120 we need to evaluate S(120). This is</t>
  </si>
  <si>
    <t xml:space="preserve">We could now try to solve this </t>
  </si>
  <si>
    <t>OR</t>
  </si>
  <si>
    <t>Aha!  a differential equation</t>
  </si>
  <si>
    <t>S'(t) = -0.001 S(t) + 0.0102  with IC  S(0) = 1.047.</t>
  </si>
  <si>
    <t>we solve for S(t).</t>
  </si>
  <si>
    <t>Prepared by Brian Winkel, 9 May 2020.</t>
  </si>
  <si>
    <t xml:space="preserve">Yes 120.614 - 110.557 </t>
  </si>
  <si>
    <t xml:space="preserve">at t = 299.073 we have S(299.073) = 3.413  </t>
  </si>
  <si>
    <t xml:space="preserve">at t = 120.614 we have S(120.614) = 2.087  </t>
  </si>
  <si>
    <t>And what happens eventually to the size of the oil slick?  I.e. Limit of S(t) as t gets larger an larger.</t>
  </si>
  <si>
    <t xml:space="preserve">Question (c) To find the time at which the oil slick is 8 square miles we need to solve for t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</si>
</sst>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of (S(t+10) - S(t))/10 vs. S(t)</a:t>
            </a:r>
          </a:p>
        </c:rich>
      </c:tx>
      <c:layout>
        <c:manualLayout>
          <c:xMode val="edge"/>
          <c:yMode val="edge"/>
          <c:x val="0.18857633420822398"/>
          <c:y val="2.77776733755535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7338145231846"/>
          <c:y val="0.19902882205513783"/>
          <c:w val="0.80304396325459315"/>
          <c:h val="0.7408730980995796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526990376202975"/>
                  <c:y val="-0.645723607465733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Analysis!$C$7:$C$13</c:f>
              <c:numCache>
                <c:formatCode>General</c:formatCode>
                <c:ptCount val="7"/>
                <c:pt idx="0">
                  <c:v>1.0469999999999999</c:v>
                </c:pt>
                <c:pt idx="1">
                  <c:v>2.0049999999999999</c:v>
                </c:pt>
                <c:pt idx="2">
                  <c:v>3.3479999999999999</c:v>
                </c:pt>
                <c:pt idx="3">
                  <c:v>5.7190000000000003</c:v>
                </c:pt>
                <c:pt idx="4">
                  <c:v>7.2729999999999997</c:v>
                </c:pt>
                <c:pt idx="5">
                  <c:v>8.41</c:v>
                </c:pt>
                <c:pt idx="6">
                  <c:v>9.1170000000000009</c:v>
                </c:pt>
              </c:numCache>
            </c:numRef>
          </c:xVal>
          <c:yVal>
            <c:numRef>
              <c:f>Analysis!$E$7:$E$13</c:f>
              <c:numCache>
                <c:formatCode>General</c:formatCode>
                <c:ptCount val="7"/>
                <c:pt idx="0">
                  <c:v>9.2000000000000085E-3</c:v>
                </c:pt>
                <c:pt idx="1">
                  <c:v>8.2000000000000302E-3</c:v>
                </c:pt>
                <c:pt idx="2">
                  <c:v>6.4999999999999945E-3</c:v>
                </c:pt>
                <c:pt idx="3">
                  <c:v>4.5999999999999375E-3</c:v>
                </c:pt>
                <c:pt idx="4">
                  <c:v>3.1000000000000584E-3</c:v>
                </c:pt>
                <c:pt idx="5">
                  <c:v>1.6000000000000014E-3</c:v>
                </c:pt>
                <c:pt idx="6">
                  <c:v>9.9999999999997877E-4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43-4475-9F94-AAA2F8C2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9901119"/>
        <c:axId val="1808279455"/>
      </c:scatterChart>
      <c:valAx>
        <c:axId val="1879901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S(t)</a:t>
                </a:r>
              </a:p>
            </c:rich>
          </c:tx>
          <c:layout>
            <c:manualLayout>
              <c:xMode val="edge"/>
              <c:yMode val="edge"/>
              <c:x val="0.52401268591426076"/>
              <c:y val="0.9204176741686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8279455"/>
        <c:crosses val="autoZero"/>
        <c:crossBetween val="midCat"/>
      </c:valAx>
      <c:valAx>
        <c:axId val="1808279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(S(t+10) - S(t))/10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901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Size of Oil Slick in Sq 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Analysis!$B$36:$B$42</c:f>
              <c:numCache>
                <c:formatCode>General</c:formatCode>
                <c:ptCount val="7"/>
                <c:pt idx="0">
                  <c:v>0</c:v>
                </c:pt>
                <c:pt idx="1">
                  <c:v>110.557</c:v>
                </c:pt>
                <c:pt idx="2">
                  <c:v>289.541</c:v>
                </c:pt>
                <c:pt idx="3">
                  <c:v>714.23500000000001</c:v>
                </c:pt>
                <c:pt idx="4">
                  <c:v>1140.0999999999999</c:v>
                </c:pt>
                <c:pt idx="5">
                  <c:v>1631.87</c:v>
                </c:pt>
                <c:pt idx="6">
                  <c:v>2134.35</c:v>
                </c:pt>
              </c:numCache>
            </c:numRef>
          </c:xVal>
          <c:yVal>
            <c:numRef>
              <c:f>Analysis!$C$36:$C$42</c:f>
              <c:numCache>
                <c:formatCode>General</c:formatCode>
                <c:ptCount val="7"/>
                <c:pt idx="0">
                  <c:v>1.0469999999999999</c:v>
                </c:pt>
                <c:pt idx="1">
                  <c:v>2.0049999999999999</c:v>
                </c:pt>
                <c:pt idx="2">
                  <c:v>3.3479999999999999</c:v>
                </c:pt>
                <c:pt idx="3">
                  <c:v>5.7190000000000003</c:v>
                </c:pt>
                <c:pt idx="4">
                  <c:v>7.2729999999999997</c:v>
                </c:pt>
                <c:pt idx="5">
                  <c:v>8.41</c:v>
                </c:pt>
                <c:pt idx="6">
                  <c:v>9.1170000000000009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29-46E4-825B-9BB1652A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216607"/>
        <c:axId val="1997422111"/>
      </c:scatterChart>
      <c:valAx>
        <c:axId val="17992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422111"/>
        <c:crosses val="autoZero"/>
        <c:crossBetween val="midCat"/>
      </c:valAx>
      <c:valAx>
        <c:axId val="199742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216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320040</xdr:colOff>
      <xdr:row>3</xdr:row>
      <xdr:rowOff>137160</xdr:rowOff>
    </xdr:from>
    <xdr:to>
      <xdr:col>17</xdr:col>
      <xdr:colOff>15240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77618E-28BC-4C7E-99FD-A7222B80D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43</xdr:row>
      <xdr:rowOff>129540</xdr:rowOff>
    </xdr:from>
    <xdr:to>
      <xdr:col>6</xdr:col>
      <xdr:colOff>762000</xdr:colOff>
      <xdr:row>58</xdr:row>
      <xdr:rowOff>129540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F2E9DC-D7BF-444E-9455-C6316D116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6DB2-6495-49A8-8203-3DB468C75D4D}">
  <dimension ref="B1:R57"/>
  <sheetViews>
    <sheetView tabSelected="1" topLeftCell="A8" workbookViewId="0">
      <selection activeCell="E22" sqref="E22"/>
    </sheetView>
  </sheetViews>
  <sheetFormatPr defaultRowHeight="14.4" x14ac:dyDescent="0.3"/>
  <cols>
    <col min="4" max="4" width="9.109375" customWidth="1"/>
    <col min="5" max="5" width="15" customWidth="1"/>
    <col min="6" max="6" width="15.109375" customWidth="1"/>
    <col min="7" max="7" width="11.5546875" customWidth="1"/>
  </cols>
  <sheetData>
    <row r="1" spans="2:6" x14ac:dyDescent="0.3">
      <c r="B1" s="2" t="s">
        <v>0</v>
      </c>
    </row>
    <row r="2" spans="2:6" x14ac:dyDescent="0.3">
      <c r="C2" t="s">
        <v>38</v>
      </c>
    </row>
    <row r="4" spans="2:6" x14ac:dyDescent="0.3">
      <c r="B4" t="s">
        <v>21</v>
      </c>
    </row>
    <row r="6" spans="2:6" x14ac:dyDescent="0.3">
      <c r="C6" s="1" t="s">
        <v>1</v>
      </c>
      <c r="D6" s="1" t="s">
        <v>2</v>
      </c>
      <c r="E6" s="1" t="s">
        <v>7</v>
      </c>
      <c r="F6" s="1" t="s">
        <v>8</v>
      </c>
    </row>
    <row r="7" spans="2:6" x14ac:dyDescent="0.3">
      <c r="C7">
        <v>1.0469999999999999</v>
      </c>
      <c r="D7">
        <v>1.139</v>
      </c>
      <c r="E7">
        <f>(D7-C7)/10</f>
        <v>9.2000000000000085E-3</v>
      </c>
    </row>
    <row r="8" spans="2:6" x14ac:dyDescent="0.3">
      <c r="C8">
        <v>2.0049999999999999</v>
      </c>
      <c r="D8">
        <v>2.0870000000000002</v>
      </c>
      <c r="E8">
        <f t="shared" ref="E8:E13" si="0">(D8-C8)/10</f>
        <v>8.2000000000000302E-3</v>
      </c>
    </row>
    <row r="9" spans="2:6" x14ac:dyDescent="0.3">
      <c r="C9">
        <v>3.3479999999999999</v>
      </c>
      <c r="D9">
        <v>3.4129999999999998</v>
      </c>
      <c r="E9">
        <f t="shared" si="0"/>
        <v>6.4999999999999945E-3</v>
      </c>
    </row>
    <row r="10" spans="2:6" x14ac:dyDescent="0.3">
      <c r="C10">
        <v>5.7190000000000003</v>
      </c>
      <c r="D10">
        <v>5.7649999999999997</v>
      </c>
      <c r="E10">
        <f t="shared" si="0"/>
        <v>4.5999999999999375E-3</v>
      </c>
    </row>
    <row r="11" spans="2:6" x14ac:dyDescent="0.3">
      <c r="C11">
        <v>7.2729999999999997</v>
      </c>
      <c r="D11">
        <v>7.3040000000000003</v>
      </c>
      <c r="E11">
        <f t="shared" si="0"/>
        <v>3.1000000000000584E-3</v>
      </c>
    </row>
    <row r="12" spans="2:6" x14ac:dyDescent="0.3">
      <c r="C12">
        <v>8.41</v>
      </c>
      <c r="D12">
        <v>8.4260000000000002</v>
      </c>
      <c r="E12">
        <f t="shared" si="0"/>
        <v>1.6000000000000014E-3</v>
      </c>
    </row>
    <row r="13" spans="2:6" x14ac:dyDescent="0.3">
      <c r="C13">
        <v>9.1170000000000009</v>
      </c>
      <c r="D13">
        <v>9.1270000000000007</v>
      </c>
      <c r="E13">
        <f t="shared" si="0"/>
        <v>9.9999999999997877E-4</v>
      </c>
    </row>
    <row r="15" spans="2:6" x14ac:dyDescent="0.3">
      <c r="B15" t="s">
        <v>3</v>
      </c>
    </row>
    <row r="16" spans="2:6" x14ac:dyDescent="0.3">
      <c r="B16" t="s">
        <v>4</v>
      </c>
      <c r="E16" t="s">
        <v>9</v>
      </c>
    </row>
    <row r="17" spans="2:5" x14ac:dyDescent="0.3">
      <c r="D17" t="s">
        <v>8</v>
      </c>
    </row>
    <row r="18" spans="2:5" x14ac:dyDescent="0.3">
      <c r="B18" t="s">
        <v>12</v>
      </c>
    </row>
    <row r="19" spans="2:5" x14ac:dyDescent="0.3">
      <c r="B19" t="s">
        <v>13</v>
      </c>
    </row>
    <row r="20" spans="2:5" x14ac:dyDescent="0.3">
      <c r="C20" t="s">
        <v>34</v>
      </c>
    </row>
    <row r="21" spans="2:5" x14ac:dyDescent="0.3">
      <c r="B21" t="s">
        <v>5</v>
      </c>
    </row>
    <row r="22" spans="2:5" x14ac:dyDescent="0.3">
      <c r="B22" t="s">
        <v>6</v>
      </c>
      <c r="E22" t="s">
        <v>11</v>
      </c>
    </row>
    <row r="23" spans="2:5" x14ac:dyDescent="0.3">
      <c r="B23" t="s">
        <v>10</v>
      </c>
    </row>
    <row r="24" spans="2:5" x14ac:dyDescent="0.3">
      <c r="E24" t="s">
        <v>36</v>
      </c>
    </row>
    <row r="25" spans="2:5" x14ac:dyDescent="0.3">
      <c r="B25" t="s">
        <v>35</v>
      </c>
    </row>
    <row r="27" spans="2:5" x14ac:dyDescent="0.3">
      <c r="B27" t="s">
        <v>33</v>
      </c>
    </row>
    <row r="28" spans="2:5" x14ac:dyDescent="0.3">
      <c r="B28" t="s">
        <v>14</v>
      </c>
    </row>
    <row r="30" spans="2:5" x14ac:dyDescent="0.3">
      <c r="B30" t="s">
        <v>15</v>
      </c>
    </row>
    <row r="31" spans="2:5" x14ac:dyDescent="0.3">
      <c r="B31" t="s">
        <v>16</v>
      </c>
    </row>
    <row r="32" spans="2:5" x14ac:dyDescent="0.3">
      <c r="B32" t="s">
        <v>37</v>
      </c>
      <c r="E32" t="s">
        <v>23</v>
      </c>
    </row>
    <row r="35" spans="2:18" x14ac:dyDescent="0.3">
      <c r="B35" s="1" t="s">
        <v>22</v>
      </c>
      <c r="C35" s="1" t="s">
        <v>1</v>
      </c>
      <c r="D35" s="1" t="s">
        <v>2</v>
      </c>
      <c r="E35" s="1" t="s">
        <v>7</v>
      </c>
      <c r="F35" s="1" t="s">
        <v>18</v>
      </c>
      <c r="G35" s="1" t="s">
        <v>17</v>
      </c>
    </row>
    <row r="36" spans="2:18" x14ac:dyDescent="0.3">
      <c r="B36">
        <v>0</v>
      </c>
      <c r="C36">
        <v>1.0469999999999999</v>
      </c>
      <c r="D36">
        <v>1.139</v>
      </c>
      <c r="E36">
        <f>(D36-C36)/10</f>
        <v>9.2000000000000085E-3</v>
      </c>
      <c r="F36" s="3">
        <f>10.2 - 9.153*EXP(-0.001*0)</f>
        <v>1.0469999999999988</v>
      </c>
      <c r="G36" s="3">
        <f>10.2 - 9.153*EXP(-0.001*(B36+10))</f>
        <v>1.1380738716938623</v>
      </c>
    </row>
    <row r="37" spans="2:18" x14ac:dyDescent="0.3">
      <c r="B37">
        <v>110.557</v>
      </c>
      <c r="C37">
        <v>2.0049999999999999</v>
      </c>
      <c r="D37">
        <v>2.0870000000000002</v>
      </c>
      <c r="E37">
        <f t="shared" ref="E37:E42" si="1">(D37-C37)/10</f>
        <v>8.2000000000000302E-3</v>
      </c>
      <c r="F37" s="3">
        <f>10.2 - 9.153*EXP(-0.001*B37)</f>
        <v>2.0049960483139166</v>
      </c>
      <c r="G37" s="3">
        <f>10.2 - 9.153*EXP(-0.001*(B37+10))</f>
        <v>2.0865377000594165</v>
      </c>
      <c r="I37" t="s">
        <v>19</v>
      </c>
      <c r="L37" t="s">
        <v>23</v>
      </c>
    </row>
    <row r="38" spans="2:18" x14ac:dyDescent="0.3">
      <c r="B38">
        <v>289.541</v>
      </c>
      <c r="C38">
        <v>3.3479999999999999</v>
      </c>
      <c r="D38">
        <v>3.4129999999999998</v>
      </c>
      <c r="E38">
        <f t="shared" si="1"/>
        <v>6.4999999999999945E-3</v>
      </c>
      <c r="F38" s="3">
        <f>10.2 - 9.153*EXP(-0.001*B38)</f>
        <v>3.3479992192778063</v>
      </c>
      <c r="G38" s="3">
        <f t="shared" ref="G38:G42" si="2">10.2 - 9.153*EXP(-0.001*(B38+10))</f>
        <v>3.4161777661968227</v>
      </c>
      <c r="I38" t="s">
        <v>25</v>
      </c>
    </row>
    <row r="39" spans="2:18" x14ac:dyDescent="0.3">
      <c r="B39">
        <v>714.23500000000001</v>
      </c>
      <c r="C39">
        <v>5.7190000000000003</v>
      </c>
      <c r="D39">
        <v>5.7649999999999997</v>
      </c>
      <c r="E39">
        <f t="shared" si="1"/>
        <v>4.5999999999999375E-3</v>
      </c>
      <c r="F39" s="3">
        <f>10.2 - 9.153*EXP(-0.001*B39)</f>
        <v>5.7189979450190389</v>
      </c>
      <c r="G39" s="3">
        <f t="shared" si="2"/>
        <v>5.7635846604364191</v>
      </c>
      <c r="J39" t="s">
        <v>24</v>
      </c>
    </row>
    <row r="40" spans="2:18" x14ac:dyDescent="0.3">
      <c r="B40">
        <v>1140.0999999999999</v>
      </c>
      <c r="C40">
        <v>7.2729999999999997</v>
      </c>
      <c r="D40">
        <v>7.3040000000000003</v>
      </c>
      <c r="E40">
        <f t="shared" si="1"/>
        <v>3.1000000000000584E-3</v>
      </c>
      <c r="F40" s="3">
        <f>10.2 - 9.153*EXP(-0.001*B40)</f>
        <v>7.2729892090300083</v>
      </c>
      <c r="G40" s="3">
        <f t="shared" si="2"/>
        <v>7.3021134530181389</v>
      </c>
      <c r="I40" t="s">
        <v>8</v>
      </c>
      <c r="J40" t="s">
        <v>41</v>
      </c>
      <c r="O40" t="s">
        <v>39</v>
      </c>
      <c r="R40">
        <f>120.614-110.557</f>
        <v>10.057000000000002</v>
      </c>
    </row>
    <row r="41" spans="2:18" x14ac:dyDescent="0.3">
      <c r="B41">
        <v>1631.87</v>
      </c>
      <c r="C41">
        <v>8.41</v>
      </c>
      <c r="D41">
        <v>8.4260000000000002</v>
      </c>
      <c r="E41">
        <f t="shared" si="1"/>
        <v>1.6000000000000014E-3</v>
      </c>
      <c r="F41" s="3">
        <f>10.2 - 9.153*EXP(-0.001*B41)</f>
        <v>8.4100070265417468</v>
      </c>
      <c r="G41" s="3">
        <f t="shared" si="2"/>
        <v>8.4278177542154769</v>
      </c>
    </row>
    <row r="42" spans="2:18" x14ac:dyDescent="0.3">
      <c r="B42">
        <v>2134.35</v>
      </c>
      <c r="C42">
        <v>9.1170000000000009</v>
      </c>
      <c r="D42">
        <v>9.1270000000000007</v>
      </c>
      <c r="E42">
        <f t="shared" si="1"/>
        <v>9.9999999999997877E-4</v>
      </c>
      <c r="F42" s="3">
        <f>10.2 - 9.153*EXP(-0.001*B42)</f>
        <v>9.1170035453205536</v>
      </c>
      <c r="G42" s="3">
        <f t="shared" si="2"/>
        <v>9.127779540093675</v>
      </c>
      <c r="I42" t="s">
        <v>20</v>
      </c>
    </row>
    <row r="43" spans="2:18" x14ac:dyDescent="0.3">
      <c r="I43" t="s">
        <v>8</v>
      </c>
      <c r="J43" t="s">
        <v>26</v>
      </c>
    </row>
    <row r="44" spans="2:18" x14ac:dyDescent="0.3">
      <c r="J44" t="s">
        <v>40</v>
      </c>
      <c r="O44" t="s">
        <v>27</v>
      </c>
      <c r="R44">
        <f>299.073-289.541</f>
        <v>9.5319999999999823</v>
      </c>
    </row>
    <row r="48" spans="2:18" x14ac:dyDescent="0.3">
      <c r="I48" t="s">
        <v>42</v>
      </c>
    </row>
    <row r="49" spans="9:10" x14ac:dyDescent="0.3">
      <c r="J49" t="s">
        <v>23</v>
      </c>
    </row>
    <row r="50" spans="9:10" x14ac:dyDescent="0.3">
      <c r="I50" t="s">
        <v>28</v>
      </c>
    </row>
    <row r="52" spans="9:10" x14ac:dyDescent="0.3">
      <c r="I52" t="s">
        <v>32</v>
      </c>
    </row>
    <row r="53" spans="9:10" x14ac:dyDescent="0.3">
      <c r="J53" t="s">
        <v>29</v>
      </c>
    </row>
    <row r="55" spans="9:10" x14ac:dyDescent="0.3">
      <c r="I55" t="s">
        <v>43</v>
      </c>
    </row>
    <row r="56" spans="9:10" x14ac:dyDescent="0.3">
      <c r="J56" t="s">
        <v>30</v>
      </c>
    </row>
    <row r="57" spans="9:10" x14ac:dyDescent="0.3">
      <c r="J57" t="s">
        <v>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2020-05-09T20:20:26Z</dcterms:created>
  <dcterms:modified xsi:type="dcterms:W3CDTF">2020-05-09T21:38:43Z</dcterms:modified>
</cp:coreProperties>
</file>