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safa0-my.sharepoint.com/personal/maila_hallare_afacademy_af_edu/Documents/Desktop/Research/QBCC/"/>
    </mc:Choice>
  </mc:AlternateContent>
  <bookViews>
    <workbookView xWindow="0" yWindow="0" windowWidth="16900" windowHeight="8470"/>
  </bookViews>
  <sheets>
    <sheet name="Experiment 1" sheetId="2" r:id="rId1"/>
    <sheet name="Experiment 2" sheetId="4" r:id="rId2"/>
  </sheets>
  <definedNames>
    <definedName name="_xlchart.v1.0" hidden="1">'Experiment 1'!$C$4:$C$9</definedName>
    <definedName name="_xlchart.v1.1" hidden="1">'Experiment 1'!$D$4:$D$9</definedName>
    <definedName name="_xlchart.v1.2" hidden="1">'Experiment 1'!$C$31:$C$36</definedName>
    <definedName name="_xlchart.v1.3" hidden="1">'Experiment 1'!$D$31:$D$36</definedName>
    <definedName name="_xlchart.v1.4" hidden="1">'Experiment 1'!$C$44:$C$48</definedName>
    <definedName name="_xlchart.v1.5" hidden="1">'Experiment 1'!$D$44:$D$48</definedName>
    <definedName name="_xlchart.v1.6" hidden="1">'Experiment 1'!$C$44:$C$48</definedName>
    <definedName name="_xlchart.v1.7" hidden="1">'Experiment 1'!$D$44:$D$48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'Experiment 1'!$C$21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2" l="1"/>
  <c r="D13" i="2"/>
  <c r="C13" i="2"/>
  <c r="D67" i="2"/>
  <c r="D66" i="2"/>
  <c r="D65" i="2"/>
  <c r="D64" i="2"/>
  <c r="D63" i="2"/>
  <c r="D62" i="2"/>
  <c r="C67" i="2"/>
  <c r="C66" i="2"/>
  <c r="C65" i="2"/>
  <c r="C64" i="2"/>
  <c r="C63" i="2"/>
  <c r="C62" i="2"/>
  <c r="C53" i="2"/>
  <c r="D56" i="2"/>
  <c r="C56" i="2"/>
  <c r="D55" i="2"/>
  <c r="C55" i="2"/>
  <c r="D54" i="2"/>
  <c r="C54" i="2"/>
  <c r="D53" i="2"/>
  <c r="D52" i="2"/>
  <c r="C52" i="2"/>
  <c r="D51" i="2"/>
  <c r="C51" i="2"/>
  <c r="D36" i="2"/>
  <c r="C36" i="2"/>
  <c r="D35" i="2"/>
  <c r="C35" i="2"/>
  <c r="D34" i="2"/>
  <c r="C34" i="2"/>
  <c r="D33" i="2"/>
  <c r="C33" i="2"/>
  <c r="D32" i="2"/>
  <c r="C32" i="2"/>
  <c r="D31" i="2"/>
  <c r="C31" i="2"/>
  <c r="D14" i="2"/>
  <c r="C14" i="2"/>
  <c r="D16" i="2"/>
  <c r="D15" i="2"/>
  <c r="D12" i="2"/>
  <c r="D11" i="2"/>
  <c r="C16" i="2"/>
  <c r="C15" i="2"/>
  <c r="C12" i="2"/>
  <c r="C11" i="2"/>
  <c r="C58" i="2" l="1"/>
  <c r="C57" i="2"/>
  <c r="C59" i="2" s="1"/>
  <c r="D57" i="2"/>
  <c r="D58" i="2" s="1"/>
  <c r="D37" i="2"/>
  <c r="D38" i="2" s="1"/>
  <c r="C17" i="2"/>
  <c r="C19" i="2" s="1"/>
  <c r="D17" i="2"/>
  <c r="D18" i="2" s="1"/>
  <c r="C37" i="2"/>
  <c r="C38" i="2" s="1"/>
  <c r="D59" i="2" l="1"/>
  <c r="C39" i="2"/>
  <c r="D39" i="2"/>
  <c r="D19" i="2"/>
  <c r="C18" i="2"/>
</calcChain>
</file>

<file path=xl/sharedStrings.xml><?xml version="1.0" encoding="utf-8"?>
<sst xmlns="http://schemas.openxmlformats.org/spreadsheetml/2006/main" count="47" uniqueCount="16">
  <si>
    <t>Experiment 1</t>
  </si>
  <si>
    <t>Bacilli</t>
  </si>
  <si>
    <t>Minimum</t>
  </si>
  <si>
    <t>Maximum</t>
  </si>
  <si>
    <t>Median</t>
  </si>
  <si>
    <t>Mean</t>
  </si>
  <si>
    <t>First Quartile</t>
  </si>
  <si>
    <t>Third Quartile</t>
  </si>
  <si>
    <t>Alphaproteobacteria</t>
  </si>
  <si>
    <t>Gammaproteobacteria</t>
  </si>
  <si>
    <t>InterQuartile Range</t>
  </si>
  <si>
    <t>Interquartile Range</t>
  </si>
  <si>
    <t>Lower Limit</t>
  </si>
  <si>
    <t>Upper Limit</t>
  </si>
  <si>
    <t>outlier</t>
  </si>
  <si>
    <t>5-point stat without the outlier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</si>
</sst>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Exponential Trendlines of Medians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Exponential Fit Baccilli Medians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Bacilli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'Experiment 1'!$C$3:$D$3</c:f>
              <c:numCache>
                <c:formatCode>General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xVal>
          <c:yVal>
            <c:numRef>
              <c:f>'Experiment 1'!$C$13:$D$13</c:f>
              <c:numCache>
                <c:formatCode>General</c:formatCode>
                <c:ptCount val="2"/>
                <c:pt idx="0">
                  <c:v>10.685855</c:v>
                </c:pt>
                <c:pt idx="1">
                  <c:v>59.176175000000001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D8-4B83-906E-A4A11062ED42}"/>
            </c:ext>
          </c:extLst>
        </c:ser>
        <c:ser>
          <c:idx val="1"/>
          <c:order val="1"/>
          <c:tx>
            <c:v>Exponential Fit Alphaproteobacteria Medians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Alphaproteobacteria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'Experiment 1'!$C$23:$D$23</c:f>
              <c:numCache>
                <c:formatCode>General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xVal>
          <c:yVal>
            <c:numRef>
              <c:f>'Experiment 1'!$C$33:$D$33</c:f>
              <c:numCache>
                <c:formatCode>General</c:formatCode>
                <c:ptCount val="2"/>
                <c:pt idx="0">
                  <c:v>0.771231</c:v>
                </c:pt>
                <c:pt idx="1">
                  <c:v>36.121430000000004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D8-4B83-906E-A4A11062ED42}"/>
            </c:ext>
          </c:extLst>
        </c:ser>
        <c:ser>
          <c:idx val="2"/>
          <c:order val="2"/>
          <c:tx>
            <c:v>Exponential Fit Gammaproteobacteria Medians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name>Gammaproteobacteria</c:nam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'Experiment 1'!$C$43:$D$43</c:f>
              <c:numCache>
                <c:formatCode>General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xVal>
          <c:yVal>
            <c:numRef>
              <c:f>'Experiment 1'!$C$53:$D$53</c:f>
              <c:numCache>
                <c:formatCode>General</c:formatCode>
                <c:ptCount val="2"/>
                <c:pt idx="0">
                  <c:v>0.34991949999999999</c:v>
                </c:pt>
                <c:pt idx="1">
                  <c:v>5.5550549999999994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D8-4B83-906E-A4A11062E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897608"/>
        <c:axId val="585895312"/>
      </c:scatterChart>
      <c:valAx>
        <c:axId val="585897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895312"/>
        <c:crosses val="autoZero"/>
        <c:crossBetween val="midCat"/>
      </c:valAx>
      <c:valAx>
        <c:axId val="58589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Bacteria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897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Exponential Trendlines of Medians</a:t>
            </a:r>
          </a:p>
          <a:p>
            <a:pPr>
              <a:defRPr/>
            </a:pPr>
            <a:r>
              <a:rPr lang="en-US"/>
              <a:t>Bacilli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Exponential Fit Baccilli Medians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Bacilli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'Experiment 1'!$C$3:$D$3</c:f>
              <c:numCache>
                <c:formatCode>General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xVal>
          <c:yVal>
            <c:numRef>
              <c:f>'Experiment 1'!$C$13:$D$13</c:f>
              <c:numCache>
                <c:formatCode>General</c:formatCode>
                <c:ptCount val="2"/>
                <c:pt idx="0">
                  <c:v>10.685855</c:v>
                </c:pt>
                <c:pt idx="1">
                  <c:v>59.176175000000001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33-4EDA-8A37-6121DBFF8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897608"/>
        <c:axId val="585895312"/>
      </c:scatterChart>
      <c:valAx>
        <c:axId val="585897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895312"/>
        <c:crosses val="autoZero"/>
        <c:crossBetween val="midCat"/>
      </c:valAx>
      <c:valAx>
        <c:axId val="58589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Bacteria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897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Bacilli</a:t>
            </a:r>
          </a:p>
        </cx:rich>
      </cx:tx>
    </cx:title>
    <cx:plotArea>
      <cx:plotAreaRegion>
        <cx:plotSurface>
          <cx:spPr>
            <a:ln>
              <a:solidFill>
                <a:schemeClr val="tx1"/>
              </a:solidFill>
            </a:ln>
          </cx:spPr>
        </cx:plotSurface>
        <cx:series layoutId="boxWhisker" uniqueId="{689AF170-C4A9-4256-9987-49DDC081D84C}" formatIdx="0">
          <cx:tx>
            <cx:txData>
              <cx:v>Day 60</cx:v>
            </cx:txData>
          </cx:tx>
          <cx:spPr>
            <a:solidFill>
              <a:schemeClr val="accent5">
                <a:alpha val="50000"/>
              </a:schemeClr>
            </a:solidFill>
            <a:ln w="3175">
              <a:solidFill>
                <a:schemeClr val="accent5"/>
              </a:solidFill>
            </a:ln>
          </cx:spPr>
          <cx:dataId val="0"/>
          <cx:layoutPr>
            <cx:visibility meanLine="1"/>
            <cx:statistics quartileMethod="exclusive"/>
          </cx:layoutPr>
        </cx:series>
        <cx:series layoutId="boxWhisker" uniqueId="{B77EAB29-8F97-4C72-AC59-EE3FF074CE48}" formatIdx="1">
          <cx:tx>
            <cx:txData>
              <cx:v>Day 80</cx:v>
            </cx:txData>
          </cx:tx>
          <cx:spPr>
            <a:solidFill>
              <a:schemeClr val="accent2">
                <a:lumMod val="60000"/>
                <a:lumOff val="40000"/>
                <a:alpha val="50000"/>
              </a:schemeClr>
            </a:solidFill>
            <a:ln w="3175">
              <a:solidFill>
                <a:schemeClr val="accent2">
                  <a:lumMod val="60000"/>
                  <a:lumOff val="40000"/>
                </a:schemeClr>
              </a:solidFill>
            </a:ln>
          </cx:spPr>
          <cx:dataId val="1"/>
          <cx:layoutPr>
            <cx:visibility meanLine="1"/>
            <cx:statistics quartileMethod="exclusive"/>
          </cx:layoutPr>
        </cx:series>
      </cx:plotAreaRegion>
      <cx:axis id="0" hidden="1">
        <cx:catScaling gapWidth="2.19000006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/>
                  <a:t>Time</a:t>
                </a:r>
              </a:p>
            </cx:rich>
          </cx:tx>
        </cx:title>
        <cx:tickLabels/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/>
                  <a:t>Normalized Bacteria Count</a:t>
                </a:r>
              </a:p>
            </cx:rich>
          </cx:tx>
        </cx:title>
        <cx:majorGridlines/>
        <cx:tickLabels/>
      </cx:axis>
    </cx:plotArea>
    <cx:legend pos="r" align="ctr" overlay="0">
      <cx:spPr>
        <a:ln>
          <a:noFill/>
        </a:ln>
      </cx:spPr>
    </cx:legend>
  </cx:chart>
  <cx:spPr>
    <a:ln>
      <a:solidFill>
        <a:schemeClr val="tx1"/>
      </a:solidFill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  <cx:data id="1">
      <cx:numDim type="val">
        <cx:f>_xlchart.v1.3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en-US"/>
              <a:t>Alphaproteobacteria</a:t>
            </a:r>
          </a:p>
        </cx:rich>
      </cx:tx>
    </cx:title>
    <cx:plotArea>
      <cx:plotAreaRegion>
        <cx:plotSurface>
          <cx:spPr>
            <a:ln>
              <a:solidFill>
                <a:schemeClr val="tx1"/>
              </a:solidFill>
            </a:ln>
          </cx:spPr>
        </cx:plotSurface>
        <cx:series layoutId="boxWhisker" uniqueId="{F4263223-E77A-4DA3-BEF8-0DAEAB88E281}">
          <cx:tx>
            <cx:txData>
              <cx:v>Day 60</cx:v>
            </cx:txData>
          </cx:tx>
          <cx:spPr>
            <a:solidFill>
              <a:schemeClr val="accent5">
                <a:alpha val="50000"/>
              </a:schemeClr>
            </a:solidFill>
            <a:ln>
              <a:solidFill>
                <a:schemeClr val="accent5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98A8512E-117E-4A40-8B1E-9565272F9499}">
          <cx:tx>
            <cx:txData>
              <cx:v>Day 80</cx:v>
            </cx:txData>
          </cx:tx>
          <cx:spPr>
            <a:solidFill>
              <a:schemeClr val="accent2">
                <a:lumMod val="60000"/>
                <a:lumOff val="40000"/>
                <a:alpha val="5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x:spPr>
          <cx:dataId val="1"/>
          <cx:layoutPr>
            <cx:visibility meanLine="1" meanMarker="1" nonoutliers="1" outliers="1"/>
            <cx:statistics quartileMethod="exclusive"/>
          </cx:layoutPr>
        </cx:series>
      </cx:plotAreaRegion>
      <cx:axis id="0" hidden="1">
        <cx:catScaling gapWidth="2.19000006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/>
                  <a:t>Time</a:t>
                </a:r>
              </a:p>
            </cx:rich>
          </cx:tx>
        </cx:title>
        <cx:tickLabels/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/>
                  <a:t>Normalized Bacteria Count</a:t>
                </a:r>
              </a:p>
            </cx:rich>
          </cx:tx>
        </cx:title>
        <cx:majorGridlines/>
        <cx:tickLabels/>
      </cx:axis>
    </cx:plotArea>
    <cx:legend pos="r" align="ctr" overlay="0">
      <cx:spPr>
        <a:noFill/>
      </cx:spPr>
    </cx:legend>
  </cx:chart>
  <cx:spPr>
    <a:ln>
      <a:solidFill>
        <a:schemeClr val="tx1"/>
      </a:solidFill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  <cx:data id="1">
      <cx:numDim type="val">
        <cx:f>_xlchart.v1.7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en-US"/>
              <a:t>Gammaproteobacteria</a:t>
            </a:r>
          </a:p>
        </cx:rich>
      </cx:tx>
    </cx:title>
    <cx:plotArea>
      <cx:plotAreaRegion>
        <cx:plotSurface>
          <cx:spPr>
            <a:ln>
              <a:solidFill>
                <a:sysClr val="windowText" lastClr="000000"/>
              </a:solidFill>
            </a:ln>
          </cx:spPr>
        </cx:plotSurface>
        <cx:series layoutId="boxWhisker" uniqueId="{131C32E8-C9A3-44BE-A7EB-45C656185EF2}">
          <cx:tx>
            <cx:txData>
              <cx:v>Day 60</cx:v>
            </cx:txData>
          </cx:tx>
          <cx:spPr>
            <a:solidFill>
              <a:schemeClr val="accent5">
                <a:alpha val="50000"/>
              </a:schemeClr>
            </a:solidFill>
            <a:ln>
              <a:solidFill>
                <a:schemeClr val="accent5">
                  <a:alpha val="50000"/>
                </a:schemeClr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AA80418A-C640-4AA9-B95D-C021A89727F1}">
          <cx:tx>
            <cx:txData>
              <cx:v>Day 80</cx:v>
            </cx:txData>
          </cx:tx>
          <cx:spPr>
            <a:solidFill>
              <a:schemeClr val="accent2">
                <a:lumMod val="60000"/>
                <a:lumOff val="40000"/>
                <a:alpha val="50000"/>
              </a:schemeClr>
            </a:solidFill>
            <a:ln>
              <a:solidFill>
                <a:schemeClr val="accent2">
                  <a:lumMod val="60000"/>
                  <a:lumOff val="40000"/>
                  <a:alpha val="50000"/>
                </a:schemeClr>
              </a:solidFill>
            </a:ln>
          </cx:spPr>
          <cx:dataId val="1"/>
          <cx:layoutPr>
            <cx:visibility meanLine="1" meanMarker="1" nonoutliers="1" outliers="1"/>
            <cx:statistics quartileMethod="exclusive"/>
          </cx:layoutPr>
        </cx:series>
      </cx:plotAreaRegion>
      <cx:axis id="0" hidden="1">
        <cx:catScaling gapWidth="2.19000006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/>
                  <a:t>Time</a:t>
                </a:r>
              </a:p>
            </cx:rich>
          </cx:tx>
        </cx:title>
        <cx:tickLabels/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/>
                  <a:t>Normalized Bacteria Count</a:t>
                </a:r>
              </a:p>
            </cx:rich>
          </cx:tx>
        </cx:title>
        <cx:majorGridlines/>
        <cx:tickLabels/>
      </cx:axis>
    </cx:plotArea>
    <cx:legend pos="r" align="ctr" overlay="0"/>
  </cx:chart>
  <cx:spPr>
    <a:ln>
      <a:solidFill>
        <a:sysClr val="windowText" lastClr="000000"/>
      </a:solidFill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479425</xdr:colOff>
      <xdr:row>0</xdr:row>
      <xdr:rowOff>41274</xdr:rowOff>
    </xdr:from>
    <xdr:to>
      <xdr:col>9</xdr:col>
      <xdr:colOff>438150</xdr:colOff>
      <xdr:row>16</xdr:row>
      <xdr:rowOff>127000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479425</xdr:colOff>
      <xdr:row>20</xdr:row>
      <xdr:rowOff>53975</xdr:rowOff>
    </xdr:from>
    <xdr:to>
      <xdr:col>9</xdr:col>
      <xdr:colOff>450850</xdr:colOff>
      <xdr:row>36</xdr:row>
      <xdr:rowOff>107951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508000</xdr:colOff>
      <xdr:row>40</xdr:row>
      <xdr:rowOff>47624</xdr:rowOff>
    </xdr:from>
    <xdr:to>
      <xdr:col>9</xdr:col>
      <xdr:colOff>482600</xdr:colOff>
      <xdr:row>56</xdr:row>
      <xdr:rowOff>120649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155575</xdr:colOff>
      <xdr:row>19</xdr:row>
      <xdr:rowOff>41275</xdr:rowOff>
    </xdr:from>
    <xdr:to>
      <xdr:col>17</xdr:col>
      <xdr:colOff>460375</xdr:colOff>
      <xdr:row>34</xdr:row>
      <xdr:rowOff>22225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177800</xdr:colOff>
      <xdr:row>1</xdr:row>
      <xdr:rowOff>127000</xdr:rowOff>
    </xdr:from>
    <xdr:to>
      <xdr:col>17</xdr:col>
      <xdr:colOff>482600</xdr:colOff>
      <xdr:row>16</xdr:row>
      <xdr:rowOff>107950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7"/>
  <sheetViews>
    <sheetView tabSelected="1" workbookViewId="0">
      <selection activeCell="T31" sqref="T31"/>
    </sheetView>
  </sheetViews>
  <sheetFormatPr defaultRowHeight="14.5" x14ac:dyDescent="0.35"/>
  <cols>
    <col min="2" max="2" width="17.1796875" customWidth="1"/>
    <col min="3" max="3" width="11.453125" customWidth="1"/>
    <col min="4" max="4" width="12.90625" customWidth="1"/>
  </cols>
  <sheetData>
    <row r="1" spans="2:21" x14ac:dyDescent="0.35">
      <c r="C1" s="2" t="s">
        <v>1</v>
      </c>
      <c r="D1" s="2"/>
    </row>
    <row r="2" spans="2:21" x14ac:dyDescent="0.35">
      <c r="C2" t="s">
        <v>0</v>
      </c>
    </row>
    <row r="3" spans="2:21" x14ac:dyDescent="0.35">
      <c r="C3">
        <v>60</v>
      </c>
      <c r="D3">
        <v>80</v>
      </c>
    </row>
    <row r="4" spans="2:21" x14ac:dyDescent="0.35">
      <c r="C4" s="1">
        <v>9.295261</v>
      </c>
      <c r="D4" s="1">
        <v>46.573009999999996</v>
      </c>
    </row>
    <row r="5" spans="2:21" x14ac:dyDescent="0.35">
      <c r="C5" s="1">
        <v>15.30476</v>
      </c>
      <c r="D5" s="1">
        <v>41.593820000000001</v>
      </c>
    </row>
    <row r="6" spans="2:21" x14ac:dyDescent="0.35">
      <c r="C6" s="1">
        <v>5.1813950000000002</v>
      </c>
      <c r="D6" s="1">
        <v>95.106279999999998</v>
      </c>
    </row>
    <row r="7" spans="2:21" x14ac:dyDescent="0.35">
      <c r="C7" s="1">
        <v>10.185739999999999</v>
      </c>
      <c r="D7" s="1">
        <v>60.864429999999999</v>
      </c>
    </row>
    <row r="8" spans="2:21" x14ac:dyDescent="0.35">
      <c r="C8" s="1">
        <v>17.914929999999998</v>
      </c>
      <c r="D8" s="1">
        <v>93.659040000000005</v>
      </c>
    </row>
    <row r="9" spans="2:21" x14ac:dyDescent="0.35">
      <c r="C9" s="1">
        <v>11.185969999999999</v>
      </c>
      <c r="D9" s="1">
        <v>57.487920000000003</v>
      </c>
    </row>
    <row r="11" spans="2:21" x14ac:dyDescent="0.35">
      <c r="B11" t="s">
        <v>2</v>
      </c>
      <c r="C11">
        <f>MIN(C4:C9)</f>
        <v>5.1813950000000002</v>
      </c>
      <c r="D11">
        <f>MIN(D4:D9)</f>
        <v>41.593820000000001</v>
      </c>
    </row>
    <row r="12" spans="2:21" x14ac:dyDescent="0.35">
      <c r="B12" t="s">
        <v>3</v>
      </c>
      <c r="C12">
        <f>MAX(C4:C9)</f>
        <v>17.914929999999998</v>
      </c>
      <c r="D12">
        <f>MAX(D4:D9)</f>
        <v>95.106279999999998</v>
      </c>
      <c r="U12">
        <f>(1/20)*LOG(59.17/10.69)</f>
        <v>3.7156193203411701E-2</v>
      </c>
    </row>
    <row r="13" spans="2:21" x14ac:dyDescent="0.35">
      <c r="B13" t="s">
        <v>4</v>
      </c>
      <c r="C13">
        <f>MEDIAN(C4:C9)</f>
        <v>10.685855</v>
      </c>
      <c r="D13">
        <f>MEDIAN(D4:D9)</f>
        <v>59.176175000000001</v>
      </c>
    </row>
    <row r="14" spans="2:21" x14ac:dyDescent="0.35">
      <c r="B14" t="s">
        <v>5</v>
      </c>
      <c r="C14">
        <f>AVERAGE(C4:C9)</f>
        <v>11.511342666666666</v>
      </c>
      <c r="D14">
        <f>AVERAGE(D4:D9)</f>
        <v>65.880749999999992</v>
      </c>
    </row>
    <row r="15" spans="2:21" x14ac:dyDescent="0.35">
      <c r="B15" t="s">
        <v>6</v>
      </c>
      <c r="C15">
        <f>QUARTILE(C4:C9,1)</f>
        <v>9.5178807499999998</v>
      </c>
      <c r="D15">
        <f>QUARTILE(D4:D9,1)</f>
        <v>49.301737500000002</v>
      </c>
    </row>
    <row r="16" spans="2:21" x14ac:dyDescent="0.35">
      <c r="B16" t="s">
        <v>7</v>
      </c>
      <c r="C16">
        <f>QUARTILE(C4:C9,3)</f>
        <v>14.275062500000001</v>
      </c>
      <c r="D16">
        <f>QUARTILE(D4:D9,3)</f>
        <v>85.460387499999996</v>
      </c>
    </row>
    <row r="17" spans="2:4" x14ac:dyDescent="0.35">
      <c r="B17" t="s">
        <v>10</v>
      </c>
      <c r="C17">
        <f>C16-C15</f>
        <v>4.7571817500000009</v>
      </c>
      <c r="D17">
        <f>D16-D15</f>
        <v>36.158649999999994</v>
      </c>
    </row>
    <row r="18" spans="2:4" x14ac:dyDescent="0.35">
      <c r="B18" t="s">
        <v>12</v>
      </c>
      <c r="C18">
        <f>C15-1.5*C17</f>
        <v>2.3821081249999985</v>
      </c>
      <c r="D18">
        <f>D15-1.5*D17</f>
        <v>-4.9362374999999901</v>
      </c>
    </row>
    <row r="19" spans="2:4" x14ac:dyDescent="0.35">
      <c r="B19" t="s">
        <v>13</v>
      </c>
      <c r="C19">
        <f>C16+1.5*C17</f>
        <v>21.410835125000002</v>
      </c>
      <c r="D19">
        <f>D16+1.5*D17</f>
        <v>139.69836249999997</v>
      </c>
    </row>
    <row r="21" spans="2:4" x14ac:dyDescent="0.35">
      <c r="C21" s="2" t="s">
        <v>8</v>
      </c>
      <c r="D21" s="2"/>
    </row>
    <row r="22" spans="2:4" x14ac:dyDescent="0.35">
      <c r="C22" t="s">
        <v>0</v>
      </c>
    </row>
    <row r="23" spans="2:4" x14ac:dyDescent="0.35">
      <c r="C23">
        <v>60</v>
      </c>
      <c r="D23">
        <v>80</v>
      </c>
    </row>
    <row r="24" spans="2:4" x14ac:dyDescent="0.35">
      <c r="C24" s="1">
        <v>1.4128670000000001</v>
      </c>
      <c r="D24" s="1">
        <v>28.238250000000001</v>
      </c>
    </row>
    <row r="25" spans="2:4" x14ac:dyDescent="0.35">
      <c r="C25" s="1">
        <v>0.57701899999999995</v>
      </c>
      <c r="D25" s="1">
        <v>37.002879999999998</v>
      </c>
    </row>
    <row r="26" spans="2:4" x14ac:dyDescent="0.35">
      <c r="C26" s="1">
        <v>0.751081</v>
      </c>
      <c r="D26" s="1">
        <v>85.878860000000003</v>
      </c>
    </row>
    <row r="27" spans="2:4" x14ac:dyDescent="0.35">
      <c r="C27" s="1">
        <v>0.57484999999999997</v>
      </c>
      <c r="D27" s="1">
        <v>34.103020000000001</v>
      </c>
    </row>
    <row r="28" spans="2:4" x14ac:dyDescent="0.35">
      <c r="C28" s="1">
        <v>0.791381</v>
      </c>
      <c r="D28" s="1">
        <v>68.49315</v>
      </c>
    </row>
    <row r="29" spans="2:4" x14ac:dyDescent="0.35">
      <c r="C29" s="1">
        <v>1.1173850000000001</v>
      </c>
      <c r="D29" s="1">
        <v>35.239980000000003</v>
      </c>
    </row>
    <row r="31" spans="2:4" x14ac:dyDescent="0.35">
      <c r="B31" t="s">
        <v>2</v>
      </c>
      <c r="C31">
        <f>MIN(C24:C29)</f>
        <v>0.57484999999999997</v>
      </c>
      <c r="D31">
        <f>MIN(D24:D29)</f>
        <v>28.238250000000001</v>
      </c>
    </row>
    <row r="32" spans="2:4" x14ac:dyDescent="0.35">
      <c r="B32" t="s">
        <v>3</v>
      </c>
      <c r="C32">
        <f>MAX(C24:C29)</f>
        <v>1.4128670000000001</v>
      </c>
      <c r="D32">
        <f>MAX(D24:D29)</f>
        <v>85.878860000000003</v>
      </c>
    </row>
    <row r="33" spans="2:4" x14ac:dyDescent="0.35">
      <c r="B33" t="s">
        <v>4</v>
      </c>
      <c r="C33">
        <f>MEDIAN(C24:C29)</f>
        <v>0.771231</v>
      </c>
      <c r="D33">
        <f>MEDIAN(D24:D29)</f>
        <v>36.121430000000004</v>
      </c>
    </row>
    <row r="34" spans="2:4" x14ac:dyDescent="0.35">
      <c r="B34" t="s">
        <v>5</v>
      </c>
      <c r="C34">
        <f>AVERAGE(C24:C29)</f>
        <v>0.87076383333333351</v>
      </c>
      <c r="D34">
        <f>AVERAGE(D24:D29)</f>
        <v>48.159356666666667</v>
      </c>
    </row>
    <row r="35" spans="2:4" x14ac:dyDescent="0.35">
      <c r="B35" t="s">
        <v>6</v>
      </c>
      <c r="C35">
        <f>QUARTILE(C24:C29,1)</f>
        <v>0.62053449999999999</v>
      </c>
      <c r="D35">
        <f>QUARTILE(D24:D29,1)</f>
        <v>34.387259999999998</v>
      </c>
    </row>
    <row r="36" spans="2:4" x14ac:dyDescent="0.35">
      <c r="B36" t="s">
        <v>7</v>
      </c>
      <c r="C36">
        <f>QUARTILE(C24:C29,3)</f>
        <v>1.035884</v>
      </c>
      <c r="D36">
        <f>QUARTILE(D24:D29,3)</f>
        <v>60.620582499999998</v>
      </c>
    </row>
    <row r="37" spans="2:4" x14ac:dyDescent="0.35">
      <c r="B37" t="s">
        <v>11</v>
      </c>
      <c r="C37">
        <f>C36-C35</f>
        <v>0.41534950000000004</v>
      </c>
      <c r="D37">
        <f>D36-D35</f>
        <v>26.2333225</v>
      </c>
    </row>
    <row r="38" spans="2:4" x14ac:dyDescent="0.35">
      <c r="B38" t="s">
        <v>12</v>
      </c>
      <c r="C38">
        <f>C35-1.5*C37</f>
        <v>-2.4897500000000683E-3</v>
      </c>
      <c r="D38">
        <f>D35-1.5*D37</f>
        <v>-4.9627237500000021</v>
      </c>
    </row>
    <row r="39" spans="2:4" x14ac:dyDescent="0.35">
      <c r="B39" t="s">
        <v>13</v>
      </c>
      <c r="C39">
        <f>C36+1.5*C37</f>
        <v>1.6589082500000001</v>
      </c>
      <c r="D39">
        <f>D36+1.5*D37</f>
        <v>99.97056624999999</v>
      </c>
    </row>
    <row r="41" spans="2:4" x14ac:dyDescent="0.35">
      <c r="C41" t="s">
        <v>9</v>
      </c>
    </row>
    <row r="42" spans="2:4" x14ac:dyDescent="0.35">
      <c r="C42" t="s">
        <v>0</v>
      </c>
    </row>
    <row r="43" spans="2:4" x14ac:dyDescent="0.35">
      <c r="C43">
        <v>60</v>
      </c>
      <c r="D43">
        <v>80</v>
      </c>
    </row>
    <row r="44" spans="2:4" x14ac:dyDescent="0.35">
      <c r="C44" s="1">
        <v>0.307979</v>
      </c>
      <c r="D44" s="1">
        <v>7.6756070000000003</v>
      </c>
    </row>
    <row r="45" spans="2:4" x14ac:dyDescent="0.35">
      <c r="C45" s="1">
        <v>0.224916</v>
      </c>
      <c r="D45" s="1">
        <v>0.44812400000000002</v>
      </c>
    </row>
    <row r="46" spans="2:4" x14ac:dyDescent="0.35">
      <c r="C46" s="1">
        <v>0.39185999999999999</v>
      </c>
      <c r="D46" s="1">
        <v>3.4345029999999999</v>
      </c>
    </row>
    <row r="47" spans="2:4" x14ac:dyDescent="0.35">
      <c r="C47" s="1">
        <v>0.76448700000000003</v>
      </c>
      <c r="D47" s="1">
        <v>20.16169</v>
      </c>
    </row>
    <row r="48" spans="2:4" x14ac:dyDescent="0.35">
      <c r="C48" s="1">
        <v>0.81048100000000001</v>
      </c>
      <c r="D48" s="1">
        <v>0.98980100000000004</v>
      </c>
    </row>
    <row r="49" spans="2:5" x14ac:dyDescent="0.35">
      <c r="C49" s="1">
        <v>0.16639000000000001</v>
      </c>
      <c r="D49" s="1">
        <v>488.30560000000003</v>
      </c>
      <c r="E49" t="s">
        <v>14</v>
      </c>
    </row>
    <row r="51" spans="2:5" x14ac:dyDescent="0.35">
      <c r="B51" t="s">
        <v>2</v>
      </c>
      <c r="C51">
        <f>MIN(C44:C49)</f>
        <v>0.16639000000000001</v>
      </c>
      <c r="D51">
        <f>MIN(D44:D49)</f>
        <v>0.44812400000000002</v>
      </c>
    </row>
    <row r="52" spans="2:5" x14ac:dyDescent="0.35">
      <c r="B52" t="s">
        <v>3</v>
      </c>
      <c r="C52">
        <f>MAX(C44:C49)</f>
        <v>0.81048100000000001</v>
      </c>
      <c r="D52">
        <f>MAX(D44:D49)</f>
        <v>488.30560000000003</v>
      </c>
    </row>
    <row r="53" spans="2:5" x14ac:dyDescent="0.35">
      <c r="B53" t="s">
        <v>4</v>
      </c>
      <c r="C53">
        <f>MEDIAN(C44:C49)</f>
        <v>0.34991949999999999</v>
      </c>
      <c r="D53">
        <f>MEDIAN(D44:D49)</f>
        <v>5.5550549999999994</v>
      </c>
    </row>
    <row r="54" spans="2:5" x14ac:dyDescent="0.35">
      <c r="B54" t="s">
        <v>5</v>
      </c>
      <c r="C54">
        <f>AVERAGE(C44:C49)</f>
        <v>0.44435216666666671</v>
      </c>
      <c r="D54">
        <f>AVERAGE(D44:D49)</f>
        <v>86.835887500000013</v>
      </c>
    </row>
    <row r="55" spans="2:5" x14ac:dyDescent="0.35">
      <c r="B55" t="s">
        <v>6</v>
      </c>
      <c r="C55">
        <f>QUARTILE(C44:C49,1)</f>
        <v>0.24568175</v>
      </c>
      <c r="D55">
        <f>QUARTILE(D44:D49,1)</f>
        <v>1.6009765</v>
      </c>
    </row>
    <row r="56" spans="2:5" x14ac:dyDescent="0.35">
      <c r="B56" t="s">
        <v>7</v>
      </c>
      <c r="C56">
        <f>QUARTILE(C44:C49,3)</f>
        <v>0.67133025000000002</v>
      </c>
      <c r="D56">
        <f>QUARTILE(D44:D49,3)</f>
        <v>17.040169250000002</v>
      </c>
    </row>
    <row r="57" spans="2:5" x14ac:dyDescent="0.35">
      <c r="B57" t="s">
        <v>11</v>
      </c>
      <c r="C57">
        <f>C56-C55</f>
        <v>0.42564849999999999</v>
      </c>
      <c r="D57">
        <f>D56-D55</f>
        <v>15.439192750000002</v>
      </c>
    </row>
    <row r="58" spans="2:5" x14ac:dyDescent="0.35">
      <c r="B58" t="s">
        <v>12</v>
      </c>
      <c r="C58">
        <f>C55-1.5*C57</f>
        <v>-0.392791</v>
      </c>
      <c r="D58">
        <f>D55-1.5*D57</f>
        <v>-21.557812625</v>
      </c>
    </row>
    <row r="59" spans="2:5" x14ac:dyDescent="0.35">
      <c r="B59" t="s">
        <v>13</v>
      </c>
      <c r="C59">
        <f>C56+1.5*C57</f>
        <v>1.3098030000000001</v>
      </c>
      <c r="D59">
        <f>D56+1.5*D57</f>
        <v>40.198958375000004</v>
      </c>
    </row>
    <row r="61" spans="2:5" x14ac:dyDescent="0.35">
      <c r="B61" t="s">
        <v>15</v>
      </c>
    </row>
    <row r="62" spans="2:5" x14ac:dyDescent="0.35">
      <c r="B62" t="s">
        <v>2</v>
      </c>
      <c r="C62">
        <f>MIN(C44:C48)</f>
        <v>0.224916</v>
      </c>
      <c r="D62">
        <f>MIN(D44:D48)</f>
        <v>0.44812400000000002</v>
      </c>
    </row>
    <row r="63" spans="2:5" x14ac:dyDescent="0.35">
      <c r="B63" t="s">
        <v>3</v>
      </c>
      <c r="C63">
        <f>MAX(C44:C48)</f>
        <v>0.81048100000000001</v>
      </c>
      <c r="D63">
        <f>MAX(D44:D48)</f>
        <v>20.16169</v>
      </c>
    </row>
    <row r="64" spans="2:5" x14ac:dyDescent="0.35">
      <c r="B64" t="s">
        <v>4</v>
      </c>
      <c r="C64">
        <f>MEDIAN(C44:C48)</f>
        <v>0.39185999999999999</v>
      </c>
      <c r="D64">
        <f>MEDIAN(D44:D48)</f>
        <v>3.4345029999999999</v>
      </c>
    </row>
    <row r="65" spans="2:4" x14ac:dyDescent="0.35">
      <c r="B65" t="s">
        <v>5</v>
      </c>
      <c r="C65">
        <f>AVERAGE(C44:C48)</f>
        <v>0.49994460000000007</v>
      </c>
      <c r="D65">
        <f>AVERAGE(D44:D48)</f>
        <v>6.5419450000000001</v>
      </c>
    </row>
    <row r="66" spans="2:4" x14ac:dyDescent="0.35">
      <c r="B66" t="s">
        <v>6</v>
      </c>
      <c r="C66">
        <f>QUARTILE(C44:C48,1)</f>
        <v>0.307979</v>
      </c>
      <c r="D66">
        <f>QUARTILE(D44:D48,1)</f>
        <v>0.98980100000000004</v>
      </c>
    </row>
    <row r="67" spans="2:4" x14ac:dyDescent="0.35">
      <c r="B67" t="s">
        <v>7</v>
      </c>
      <c r="C67">
        <f>QUARTILE(C44:C48,3)</f>
        <v>0.76448700000000003</v>
      </c>
      <c r="D67">
        <f>QUARTILE(D44:D48,3)</f>
        <v>7.6756070000000003</v>
      </c>
    </row>
  </sheetData>
  <mergeCells count="2">
    <mergeCell ref="C1:D1"/>
    <mergeCell ref="C21:D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opLeftCell="A18" workbookViewId="0">
      <selection activeCell="C27" sqref="C27:C32"/>
    </sheetView>
  </sheetViews>
  <sheetFormatPr defaultRowHeight="14.5" x14ac:dyDescent="0.35"/>
  <sheetData>
    <row r="2" spans="2:7" x14ac:dyDescent="0.35">
      <c r="B2" s="2" t="s">
        <v>1</v>
      </c>
      <c r="C2" s="2"/>
    </row>
    <row r="3" spans="2:7" x14ac:dyDescent="0.35">
      <c r="B3" t="s">
        <v>0</v>
      </c>
    </row>
    <row r="4" spans="2:7" x14ac:dyDescent="0.35">
      <c r="B4">
        <v>60</v>
      </c>
      <c r="C4">
        <v>80</v>
      </c>
      <c r="D4" s="1"/>
      <c r="F4" s="1"/>
      <c r="G4" s="1"/>
    </row>
    <row r="5" spans="2:7" x14ac:dyDescent="0.35">
      <c r="B5" s="1">
        <v>3.6040369999999999</v>
      </c>
      <c r="C5" s="1">
        <v>98.785610000000005</v>
      </c>
      <c r="D5" s="1"/>
      <c r="F5" s="1"/>
      <c r="G5" s="1"/>
    </row>
    <row r="6" spans="2:7" x14ac:dyDescent="0.35">
      <c r="B6" s="1">
        <v>23.405100000000001</v>
      </c>
      <c r="C6" s="1">
        <v>41.574800000000003</v>
      </c>
      <c r="D6" s="1"/>
      <c r="F6" s="1"/>
      <c r="G6" s="1"/>
    </row>
    <row r="7" spans="2:7" x14ac:dyDescent="0.35">
      <c r="B7" s="1">
        <v>17.29073</v>
      </c>
      <c r="C7" s="1">
        <v>18.369260000000001</v>
      </c>
      <c r="D7" s="1"/>
      <c r="F7" s="1"/>
      <c r="G7" s="1"/>
    </row>
    <row r="8" spans="2:7" x14ac:dyDescent="0.35">
      <c r="B8" s="1">
        <v>13.623609999999999</v>
      </c>
      <c r="C8" s="1">
        <v>26.56175</v>
      </c>
      <c r="D8" s="1"/>
      <c r="F8" s="1"/>
      <c r="G8" s="1"/>
    </row>
    <row r="9" spans="2:7" x14ac:dyDescent="0.35">
      <c r="B9" s="1">
        <v>8.0387489999999993</v>
      </c>
      <c r="C9" s="1">
        <v>57.472279999999998</v>
      </c>
      <c r="D9" s="1"/>
      <c r="F9" s="1"/>
      <c r="G9" s="1"/>
    </row>
    <row r="10" spans="2:7" x14ac:dyDescent="0.35">
      <c r="B10" s="1">
        <v>33.566270000000003</v>
      </c>
      <c r="C10" s="1">
        <v>23.110669999999999</v>
      </c>
    </row>
    <row r="13" spans="2:7" x14ac:dyDescent="0.35">
      <c r="B13" s="2" t="s">
        <v>8</v>
      </c>
      <c r="C13" s="2"/>
    </row>
    <row r="14" spans="2:7" x14ac:dyDescent="0.35">
      <c r="B14" t="s">
        <v>0</v>
      </c>
    </row>
    <row r="15" spans="2:7" x14ac:dyDescent="0.35">
      <c r="B15">
        <v>60</v>
      </c>
      <c r="C15">
        <v>80</v>
      </c>
    </row>
    <row r="16" spans="2:7" x14ac:dyDescent="0.35">
      <c r="B16" s="1">
        <v>0.62062700000000004</v>
      </c>
      <c r="C16" s="1">
        <v>123.5033</v>
      </c>
    </row>
    <row r="17" spans="2:3" x14ac:dyDescent="0.35">
      <c r="B17" s="1">
        <v>0.60134399999999999</v>
      </c>
      <c r="C17" s="1">
        <v>71.859520000000003</v>
      </c>
    </row>
    <row r="18" spans="2:3" x14ac:dyDescent="0.35">
      <c r="B18" s="1">
        <v>0.52949400000000002</v>
      </c>
      <c r="C18" s="1">
        <v>17.947240000000001</v>
      </c>
    </row>
    <row r="19" spans="2:3" x14ac:dyDescent="0.35">
      <c r="B19" s="1">
        <v>0.58500700000000005</v>
      </c>
      <c r="C19" s="1">
        <v>185.37440000000001</v>
      </c>
    </row>
    <row r="20" spans="2:3" x14ac:dyDescent="0.35">
      <c r="B20" s="1">
        <v>0.64071699999999998</v>
      </c>
      <c r="C20" s="1">
        <v>952.80809999999997</v>
      </c>
    </row>
    <row r="21" spans="2:3" x14ac:dyDescent="0.35">
      <c r="B21" s="1">
        <v>5.4395800000000003</v>
      </c>
      <c r="C21" s="1">
        <v>61.544919999999998</v>
      </c>
    </row>
    <row r="24" spans="2:3" x14ac:dyDescent="0.35">
      <c r="B24" t="s">
        <v>9</v>
      </c>
    </row>
    <row r="25" spans="2:3" x14ac:dyDescent="0.35">
      <c r="B25" t="s">
        <v>0</v>
      </c>
    </row>
    <row r="26" spans="2:3" x14ac:dyDescent="0.35">
      <c r="B26">
        <v>60</v>
      </c>
      <c r="C26">
        <v>80</v>
      </c>
    </row>
    <row r="27" spans="2:3" x14ac:dyDescent="0.35">
      <c r="B27" s="1">
        <v>0.17899999999999999</v>
      </c>
      <c r="C27" s="1">
        <v>13.97945</v>
      </c>
    </row>
    <row r="28" spans="2:3" x14ac:dyDescent="0.35">
      <c r="B28" s="1">
        <v>0.21790499999999999</v>
      </c>
      <c r="C28" s="1">
        <v>41.241320000000002</v>
      </c>
    </row>
    <row r="29" spans="2:3" x14ac:dyDescent="0.35">
      <c r="B29" s="1">
        <v>0.13139999999999999</v>
      </c>
      <c r="C29" s="1">
        <v>21.869730000000001</v>
      </c>
    </row>
    <row r="30" spans="2:3" x14ac:dyDescent="0.35">
      <c r="B30" s="1">
        <v>0.105778</v>
      </c>
      <c r="C30" s="1">
        <v>1.7038629999999999</v>
      </c>
    </row>
    <row r="31" spans="2:3" x14ac:dyDescent="0.35">
      <c r="B31" s="1">
        <v>1.238953</v>
      </c>
      <c r="C31" s="1">
        <v>81.729489999999998</v>
      </c>
    </row>
    <row r="32" spans="2:3" x14ac:dyDescent="0.35">
      <c r="B32" s="1">
        <v>7.8593999999999997E-2</v>
      </c>
      <c r="C32" s="1">
        <v>2.6914259999999999</v>
      </c>
    </row>
  </sheetData>
  <mergeCells count="2">
    <mergeCell ref="B2:C2"/>
    <mergeCell ref="B13:C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DF90CBA4D843BB2D5DC78C9F840B" ma:contentTypeVersion="20" ma:contentTypeDescription="Create a new document." ma:contentTypeScope="" ma:versionID="a3f013dbfe8dc7d2fe1471a2043472ea">
  <xsd:schema xmlns:xsd="http://www.w3.org/2001/XMLSchema" xmlns:xs="http://www.w3.org/2001/XMLSchema" xmlns:p="http://schemas.microsoft.com/office/2006/metadata/properties" xmlns:ns1="http://schemas.microsoft.com/sharepoint/v3" xmlns:ns3="9e343e2e-1fea-4d11-81dd-3cc6cced3d23" xmlns:ns4="a66153dc-0d69-4d7b-aff1-fd1868c5ed06" targetNamespace="http://schemas.microsoft.com/office/2006/metadata/properties" ma:root="true" ma:fieldsID="9912cea682cb039256a7819ede8b0d1d" ns1:_="" ns3:_="" ns4:_="">
    <xsd:import namespace="http://schemas.microsoft.com/sharepoint/v3"/>
    <xsd:import namespace="9e343e2e-1fea-4d11-81dd-3cc6cced3d23"/>
    <xsd:import namespace="a66153dc-0d69-4d7b-aff1-fd1868c5e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43e2e-1fea-4d11-81dd-3cc6cced3d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153dc-0d69-4d7b-aff1-fd1868c5ed0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e343e2e-1fea-4d11-81dd-3cc6cced3d2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950EDE-9311-42FB-A138-A3A646DE7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343e2e-1fea-4d11-81dd-3cc6cced3d23"/>
    <ds:schemaRef ds:uri="a66153dc-0d69-4d7b-aff1-fd1868c5e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C32B3C-6F0D-4266-8125-AE76577377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D6CB1-4E0E-4863-8B9D-43035F395BC3}">
  <ds:schemaRefs>
    <ds:schemaRef ds:uri="a66153dc-0d69-4d7b-aff1-fd1868c5ed06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9e343e2e-1fea-4d11-81dd-3cc6cced3d2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Experiment 1</vt:lpstr>
      <vt:lpstr>Experiment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Hallare, Maila B Civ USAF USAFA DF/DFMS</cp:lastModifiedBy>
  <dcterms:created xsi:type="dcterms:W3CDTF">2024-01-09T22:22:41Z</dcterms:created>
  <dcterms:modified xsi:type="dcterms:W3CDTF">2024-04-07T01:49:42Z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0x010100B83ADF90CBA4D843BB2D5DC78C9F840B</vt:lpwstr>
  </property>
</Properties>
</file>